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45" yWindow="65521" windowWidth="5805" windowHeight="2490" activeTab="0"/>
  </bookViews>
  <sheets>
    <sheet name="2017" sheetId="1" r:id="rId1"/>
    <sheet name="Лист1" sheetId="2" r:id="rId2"/>
  </sheets>
  <definedNames>
    <definedName name="_xlnm.Print_Area" localSheetId="0">'2017'!$A$1:$O$401</definedName>
  </definedNames>
  <calcPr fullCalcOnLoad="1"/>
</workbook>
</file>

<file path=xl/sharedStrings.xml><?xml version="1.0" encoding="utf-8"?>
<sst xmlns="http://schemas.openxmlformats.org/spreadsheetml/2006/main" count="1484" uniqueCount="309">
  <si>
    <t>№ п/п</t>
  </si>
  <si>
    <t>2</t>
  </si>
  <si>
    <t>3</t>
  </si>
  <si>
    <t>4</t>
  </si>
  <si>
    <t>6</t>
  </si>
  <si>
    <t>5</t>
  </si>
  <si>
    <t>КБК</t>
  </si>
  <si>
    <t>8</t>
  </si>
  <si>
    <t>Наименование показателя</t>
  </si>
  <si>
    <t/>
  </si>
  <si>
    <t>1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</si>
  <si>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</si>
  <si>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</si>
  <si>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</si>
  <si>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</si>
  <si>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</si>
  <si>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500</t>
  </si>
  <si>
    <t>Заработная плата</t>
  </si>
  <si>
    <t>Прочие выплаты</t>
  </si>
  <si>
    <t>Начисления на выплаты по оплате труда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</si>
  <si>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</si>
  <si>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</si>
  <si>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</si>
  <si>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</si>
  <si>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</si>
  <si>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</si>
  <si>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</si>
  <si>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</si>
  <si>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</si>
  <si>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</si>
  <si>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</si>
  <si>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</si>
  <si>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</si>
  <si>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100</t>
  </si>
  <si>
    <t>110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</si>
  <si>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</si>
  <si>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</si>
  <si>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</si>
  <si>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</si>
  <si>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120</t>
  </si>
  <si>
    <t>121</t>
  </si>
  <si>
    <t>122</t>
  </si>
  <si>
    <t>129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</si>
  <si>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</si>
  <si>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</si>
  <si>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</si>
  <si>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0400</t>
  </si>
  <si>
    <t>НАЦИОНАЛЬНАЯ ЭКОНОМИКА</t>
  </si>
  <si>
    <t>0700</t>
  </si>
  <si>
    <t>240</t>
  </si>
  <si>
    <t>244</t>
  </si>
  <si>
    <t>0707</t>
  </si>
  <si>
    <t>Молодежная политика и оздоровление детей</t>
  </si>
  <si>
    <t>0800</t>
  </si>
  <si>
    <t>0801</t>
  </si>
  <si>
    <t>Культура</t>
  </si>
  <si>
    <t>1100</t>
  </si>
  <si>
    <t>986</t>
  </si>
  <si>
    <t>Мобилизационная и вневойсковая подготовка</t>
  </si>
  <si>
    <t>0203</t>
  </si>
  <si>
    <t>0310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</si>
  <si>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</si>
  <si>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</si>
  <si>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</si>
  <si>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</si>
  <si>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</si>
  <si>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2.</t>
  </si>
  <si>
    <t>КОД</t>
  </si>
  <si>
    <t xml:space="preserve">главного администратора источника финансирования дефицита 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</si>
  <si>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</si>
  <si>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</si>
  <si>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</si>
  <si>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000 01 05 00 00 00 0000 000 </t>
  </si>
  <si>
    <t>000 01 05 00 00 00 0000 500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</si>
  <si>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</si>
  <si>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</si>
  <si>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 xml:space="preserve">Уменьшение остатков средств бюджета </t>
  </si>
  <si>
    <t>000 01 05 00 00 00 0000 600</t>
  </si>
  <si>
    <t xml:space="preserve">Уменьшение прочих остатков средств бюджетов </t>
  </si>
  <si>
    <t xml:space="preserve"> 000 01 05 02 00 00 0000 600</t>
  </si>
  <si>
    <t xml:space="preserve">Исполнитель </t>
  </si>
  <si>
    <t xml:space="preserve">Увеличение прочих остатков денежных  средств бюджетов поселений </t>
  </si>
  <si>
    <t xml:space="preserve">Уменьшение прочих остатков денежных средств бюджетов поселений </t>
  </si>
  <si>
    <t xml:space="preserve">источника финансирования дефицита  бюджета </t>
  </si>
  <si>
    <t>Иные межбюджетные трансферты</t>
  </si>
  <si>
    <t>0111</t>
  </si>
  <si>
    <t>Массовый спорт</t>
  </si>
  <si>
    <t>КУЛЬТУРА, КИНЕМАТОГРАФИЯ</t>
  </si>
  <si>
    <t>1102</t>
  </si>
  <si>
    <t>В.М.Киндрачук</t>
  </si>
  <si>
    <t>Получение бюджетных от других бюджетов бюджетной системы кредитов от  кредитных организаций в валюте Российской Федерации</t>
  </si>
  <si>
    <t xml:space="preserve">Увеличение остатков средств бюджетов </t>
  </si>
  <si>
    <t xml:space="preserve">Уменьшение прочих остатков денежных средств  </t>
  </si>
  <si>
    <t>Перечисления другим бюджетам бюджетной системы  Российской Федерации</t>
  </si>
  <si>
    <t>0409</t>
  </si>
  <si>
    <t>0502</t>
  </si>
  <si>
    <t>Коммунальное хозяйство</t>
  </si>
  <si>
    <t>Расходы на выплаты персоналу казенных учреждений</t>
  </si>
  <si>
    <t>111</t>
  </si>
  <si>
    <t>112</t>
  </si>
  <si>
    <t>200</t>
  </si>
  <si>
    <t>Межбюджетные трансферты</t>
  </si>
  <si>
    <t>Иные бюджетные ассигнования</t>
  </si>
  <si>
    <t>800</t>
  </si>
  <si>
    <t>Резервные средства</t>
  </si>
  <si>
    <t>870</t>
  </si>
  <si>
    <t>Обеспечение пожарной безопасности</t>
  </si>
  <si>
    <t>Дорожное хозяйство (дорожные фонды)</t>
  </si>
  <si>
    <t>Проведение мероприятий для детей и молодежи</t>
  </si>
  <si>
    <t>РзПз</t>
  </si>
  <si>
    <t>ГРБС</t>
  </si>
  <si>
    <t>ЦСР</t>
  </si>
  <si>
    <t>ВР</t>
  </si>
  <si>
    <t>119</t>
  </si>
  <si>
    <t>Расходы -всего</t>
  </si>
  <si>
    <t>540</t>
  </si>
  <si>
    <t>000 01 03 01 00 00 0000 700</t>
  </si>
  <si>
    <t>000 01 03 01 00 00 0000 800</t>
  </si>
  <si>
    <t>000 01 05 02 00 00 0000 500</t>
  </si>
  <si>
    <t>852</t>
  </si>
  <si>
    <t>Уплата налогов,сборов и иных платежей</t>
  </si>
  <si>
    <t>850</t>
  </si>
  <si>
    <t>Бюджетные ассигнования по источникам финансирования дефицита бюджетов</t>
  </si>
  <si>
    <t>2014</t>
  </si>
  <si>
    <t>Расходы на выплаты персоналу в целях обеспечения выполнения функций государственными( 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</si>
  <si>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государственных(муниципальных) органов</t>
  </si>
  <si>
    <t>Иные выплаты персоналу  государственных (муниципальных) органов за исключением фонда оплаты труда</t>
  </si>
  <si>
    <t>Осуществление  областных  государственных полномочий по первичному воинскому учету на территориях,где отсутствуют военные комиссариаты</t>
  </si>
  <si>
    <t>Непрограммные расходы</t>
  </si>
  <si>
    <t xml:space="preserve">Расходы на выплаты персоналу государственных (муниципальных)органов  </t>
  </si>
  <si>
    <t xml:space="preserve">Расходы на выплаты персоналу государственных (муниципальных) органов  </t>
  </si>
  <si>
    <t>Мероприятия по организации и содержанию мест захоронения</t>
  </si>
  <si>
    <t>Реализация физкультурных и спортивных мероприятий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</si>
  <si>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</si>
  <si>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учреждений культуры по организации культутрно-досуговой деятельности</t>
  </si>
  <si>
    <t>Библиотека</t>
  </si>
  <si>
    <t>Обеспечение деятельности учреждений культуры в сфере библиотечного обслуживания</t>
  </si>
  <si>
    <t>Расходы на организацию уличного освещения муниципального образования</t>
  </si>
  <si>
    <t>Муниципальные программы</t>
  </si>
  <si>
    <t>Исполнение судебных актов</t>
  </si>
  <si>
    <t>830</t>
  </si>
  <si>
    <t>831</t>
  </si>
  <si>
    <t>0804</t>
  </si>
  <si>
    <t>Финансовое обеспечение деятельности учреждений (структурных подразделений) обеспечивающих хозяйственное обслуживание органов местного самоуправления</t>
  </si>
  <si>
    <t>Другие вопросы в области культуры, кинематографии</t>
  </si>
  <si>
    <t>Глава Таргизского муниципального образования</t>
  </si>
  <si>
    <t>Cумма (руб)</t>
  </si>
  <si>
    <t>Раздел 1. Бюджетные ассигнования по расходам:</t>
  </si>
  <si>
    <t>Другие общегосударственные вопросы</t>
  </si>
  <si>
    <t>0113</t>
  </si>
  <si>
    <t>Осуществление  областных  государственных полномочий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 отдельными закономи Иркутской области  об административной ответственности</t>
  </si>
  <si>
    <t>0412</t>
  </si>
  <si>
    <t>Другие вопросы в области национальной экономике</t>
  </si>
  <si>
    <t>Физическая культура и спорт</t>
  </si>
  <si>
    <t>МП "Благоустройство территории Таргизского муниципального образования на 2015-2017 годы.</t>
  </si>
  <si>
    <t>МП "Поддержка и развитие субъектов  малого и среднего предпринимательства на территории Таргизского муниципального образования на 2015-2017годы"</t>
  </si>
  <si>
    <t>Изменение остатков средств на счетах по учету средств бюджетов</t>
  </si>
  <si>
    <t>245</t>
  </si>
  <si>
    <t>Единица измерения: руб</t>
  </si>
  <si>
    <t xml:space="preserve"> Фонд оплаты труда государственных (муниципальных) органов</t>
  </si>
  <si>
    <t>77 0 00 00000</t>
  </si>
  <si>
    <t>77 0 03 00000</t>
  </si>
  <si>
    <t xml:space="preserve"> Иные выплаты персоналу государственных (муниципальных) органов, за исключением фонда оплаты труда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</si>
  <si>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</si>
  <si>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77 0 04 00000</t>
  </si>
  <si>
    <t>44 0 00 00000</t>
  </si>
  <si>
    <t>44 0 04 00000</t>
  </si>
  <si>
    <t>90 0 00 00000</t>
  </si>
  <si>
    <t>90 А 06 73150</t>
  </si>
  <si>
    <t>44 0 07 00000</t>
  </si>
  <si>
    <t xml:space="preserve"> МП "Противодействие экстремизму и профилактика терроризма на территории Таргизского  муниципального образования на 2015-2017 годы"</t>
  </si>
  <si>
    <t>44 0 03 00000</t>
  </si>
  <si>
    <t>44 0 01 00000</t>
  </si>
  <si>
    <t>44 0 02 00000</t>
  </si>
  <si>
    <t>Резервный фонд администрации Таргизского муниципального образования</t>
  </si>
  <si>
    <t>Прочая закупка товаров, работ и услуг для обеспечения государственных (муниципальных)нужд</t>
  </si>
  <si>
    <t xml:space="preserve"> Прочая закупка товаров, работ и услуг для обеспечения государственных (муниципальных) нужд</t>
  </si>
  <si>
    <t>44 0 08 00000</t>
  </si>
  <si>
    <t>44 0 06 00000</t>
  </si>
  <si>
    <t>77 0 05 00000</t>
  </si>
  <si>
    <t>77 0 06 000000</t>
  </si>
  <si>
    <t>77 0 07 00000</t>
  </si>
  <si>
    <t>77 0 08 00000</t>
  </si>
  <si>
    <t>Источники  финансирования дефицита бюджета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</si>
  <si>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</si>
  <si>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</si>
  <si>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</si>
  <si>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</si>
  <si>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</si>
  <si>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Обеспечение деятельности  защиты населения и территорий от чрезвычайных ситуаций</t>
  </si>
  <si>
    <t>77 0 09 00000</t>
  </si>
  <si>
    <t xml:space="preserve">Реализация направлений расходов основного мероприятия и (или)  муниципальной программы Таргизского муниципального образования, а также непрограммным направлениям расходов органов местного самоуправленияТаргизского муниципального образования </t>
  </si>
  <si>
    <t>70 3 02 51180</t>
  </si>
  <si>
    <t>44 0 05 00000</t>
  </si>
  <si>
    <t>77 0 10 00000</t>
  </si>
  <si>
    <t>77 0 12 00000</t>
  </si>
  <si>
    <t>77 0 14 00000</t>
  </si>
  <si>
    <t>77 0 13 00000</t>
  </si>
  <si>
    <t>Расходы на выплаты по оплате труда работников  муниципальных учреждений, находящихся в ведении Таргизского муниципальног ообразования</t>
  </si>
  <si>
    <t>Расходы на обеспечение деятельности муниципальных учреждений, находящихся в ведении Таргизского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</si>
  <si>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</si>
  <si>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</si>
  <si>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Осуществление переданных полномочий в части финансового контроля</t>
  </si>
  <si>
    <t xml:space="preserve">0106 </t>
  </si>
  <si>
    <t>70 3 02 00000</t>
  </si>
  <si>
    <t>МП"Обеспечение пожарной безопасности и профилактики пожаров  на территории Таргизского муниципального образования на 2015- 2017 годы"</t>
  </si>
  <si>
    <t>МП"Капитальный ремонт  дорог общего пользования местного значения Таргизского муниципального образования на 2015-2017 годы"</t>
  </si>
  <si>
    <t xml:space="preserve">Реализация направлений расходов основного мероприятия и (или)  муниципальной программы Таргизского муниципального образования, а также непрограммным направлениям расходов органов местного самоуправления Таргизского муниципального образования </t>
  </si>
  <si>
    <t>МП"Обеспечение безопасности дорожного движения на территории Таргизского муниципального образования на  2015-2017 годы"</t>
  </si>
  <si>
    <t>Прочие мероприятия по благоустройству  сельских поселений</t>
  </si>
  <si>
    <t>МП"Развитие муниципальной службы в  Таргизском муниципальном образовании на 2015-2017 годы"</t>
  </si>
  <si>
    <t>77 0 03 80110</t>
  </si>
  <si>
    <t>77 0 04 80110</t>
  </si>
  <si>
    <t>77 004 80190</t>
  </si>
  <si>
    <t>77 0 04 80190</t>
  </si>
  <si>
    <t>77 0 04 89999</t>
  </si>
  <si>
    <t xml:space="preserve">77 0 04 89999 </t>
  </si>
  <si>
    <t>44 0 04 89999</t>
  </si>
  <si>
    <t>77 0 70 89120</t>
  </si>
  <si>
    <t>77 0 09 81010</t>
  </si>
  <si>
    <t>44 0 07 89999</t>
  </si>
  <si>
    <t>44 0 03 89999</t>
  </si>
  <si>
    <t>44 0 01 89999</t>
  </si>
  <si>
    <t>44 0 02 89999</t>
  </si>
  <si>
    <t>44 0 05 89999</t>
  </si>
  <si>
    <t>44 0 08 89999</t>
  </si>
  <si>
    <t>44 0 06 89999</t>
  </si>
  <si>
    <t>77 0 10 89999</t>
  </si>
  <si>
    <t>77 0 12 89999</t>
  </si>
  <si>
    <t>77 0 13 89999</t>
  </si>
  <si>
    <t>77 0 14 89999</t>
  </si>
  <si>
    <t>77 0 05 82110</t>
  </si>
  <si>
    <t>77 0 05 82190</t>
  </si>
  <si>
    <t>77 0 05 89999</t>
  </si>
  <si>
    <t>77 0 06 82110</t>
  </si>
  <si>
    <t>77 0 06 82190</t>
  </si>
  <si>
    <t>77 0 07 82110</t>
  </si>
  <si>
    <t>77 0 07 89999</t>
  </si>
  <si>
    <t>77 0 08 89999</t>
  </si>
  <si>
    <t>986 01 03 01 00 10 0000 710</t>
  </si>
  <si>
    <t>986 01 03 01 00 10 0000 810</t>
  </si>
  <si>
    <t>986 01 05 02 01 00 0000 510</t>
  </si>
  <si>
    <t>986 01 05 02 01 10 0000 510</t>
  </si>
  <si>
    <t>986 01 05 02 01 00 0000 610</t>
  </si>
  <si>
    <t>986 01 05 02 01 10 0000 610</t>
  </si>
  <si>
    <t>77 0 07 82190</t>
  </si>
  <si>
    <t xml:space="preserve">Уплата прочих налогов,сборов </t>
  </si>
  <si>
    <t>90 6 03 89999</t>
  </si>
  <si>
    <t>90 6 03 00000</t>
  </si>
  <si>
    <t>Уплата иных платежей</t>
  </si>
  <si>
    <t>853</t>
  </si>
  <si>
    <t xml:space="preserve">77 0 07 82110 </t>
  </si>
  <si>
    <t xml:space="preserve">111 </t>
  </si>
  <si>
    <t>Увеличение стоимости материальных запасов ГСМ</t>
  </si>
  <si>
    <t>Увеличение стоимости материальных запасов прочее</t>
  </si>
  <si>
    <t>Увеличение стоимости материальных запасов дрова</t>
  </si>
  <si>
    <t>Изготовление технической документации на объекты недвижимости</t>
  </si>
  <si>
    <t>77 0 16 00000</t>
  </si>
  <si>
    <t>77 0 16 89999</t>
  </si>
  <si>
    <t>Мероприятия в области коммунального хозяйства</t>
  </si>
  <si>
    <t>77 0 17 89999</t>
  </si>
  <si>
    <t>77 0 17 00000</t>
  </si>
  <si>
    <t xml:space="preserve">Фонд оплаты труда   учреждений </t>
  </si>
  <si>
    <t xml:space="preserve"> Взносы по обязательному социальному страхованию на выплаты по оплате труда работников и иные выплаты работникам  учреждений</t>
  </si>
  <si>
    <t>Иные закупки товаров, работ  и услуг для обеспечения государственных (муниципальных) нужд</t>
  </si>
  <si>
    <t>Исполнение судебных актов Российской Федерации и мировых соглашений по возмещению причиненного вреда</t>
  </si>
  <si>
    <t xml:space="preserve">Фонд оплаты труда    учреждений 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</si>
  <si>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</si>
  <si>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 xml:space="preserve"> Иные выплаты персоналу  учреждений, за исключением фонда оплаты труда</t>
  </si>
  <si>
    <t>Осуществление переданных полномочий  по воинскому учету</t>
  </si>
  <si>
    <t xml:space="preserve">244 </t>
  </si>
  <si>
    <t>Основное мероприятие программы " Повышение классификации</t>
  </si>
  <si>
    <t>Основное мероприятие программы " Обеспечение первичными мерами пожаротушения"</t>
  </si>
  <si>
    <t>Основное мероприятие программы "Информационно-пропагандистское обеспечение профилактики терроризма и экстремизма"</t>
  </si>
  <si>
    <t>Основное мероприятие программы № 1 "Капитальный ремонт дорог общего пользования местного значения"</t>
  </si>
  <si>
    <t>Основное мероприятие программы № 2 "Разработка проектов содержания автомобильных дорог, организации дорожного движения, схем дислокации дорожных знаков и разметки, экспертиза проектов"</t>
  </si>
  <si>
    <t xml:space="preserve">0409 </t>
  </si>
  <si>
    <t>Основное мероприятие программы" Приобретение дорожных знаков"</t>
  </si>
  <si>
    <t>Основное мероприятие программы "Оказание консультативной, информационной и методологической помощи субъектам малого и среднего предпринимательства в организации и ведении бизнеса"</t>
  </si>
  <si>
    <t>Основное мероприятие программы "Модернизация объектов коммунальной инфраструктуры"</t>
  </si>
  <si>
    <t>Основное мероприятие программы " Приобретение аншлагов"</t>
  </si>
  <si>
    <t>МП" Энергосбережение  и повышение энергетической  эффективности на территории Таргизского МО на 2017 год"</t>
  </si>
  <si>
    <t>Закупка товаров работ и услуг для обеспечения государственных (муниципальных ) нужд в области геодезии и картографии вне рамок государственного оборонного заказа</t>
  </si>
  <si>
    <t>МП" Установка дорожных знаков, обустройство пешеходных переходов на территории Таргизского МО на 2017-2019 годов"</t>
  </si>
  <si>
    <t>44 0 098 9999</t>
  </si>
  <si>
    <t>Мероприятия обустройства нерегулируемых пешеходных переходов в границе улично-дорожной сети около образовательных учреждений Таргизского муниципального  образования.</t>
  </si>
  <si>
    <r>
      <t xml:space="preserve"> Закупка товаров, работ и услуг для </t>
    </r>
    <r>
      <rPr>
        <b/>
        <u val="single"/>
        <sz val="20"/>
        <rFont val="Times New Roman"/>
        <family val="1"/>
      </rPr>
      <t xml:space="preserve"> </t>
    </r>
    <r>
      <rPr>
        <b/>
        <sz val="20"/>
        <rFont val="Times New Roman"/>
        <family val="1"/>
      </rPr>
      <t>государственных (муниципальных) нужд</t>
    </r>
  </si>
  <si>
    <t>МП "Профилактика наркомании, токсикомании и алкоголизма на территории Таргизского муниципального образования" на 2017-2019 года"</t>
  </si>
  <si>
    <t>Основное мероприятие программы " Приобретение буклетов"</t>
  </si>
  <si>
    <t>44 0 10 00000</t>
  </si>
  <si>
    <t>44 0 10 80000</t>
  </si>
  <si>
    <t>44 0 10 89999</t>
  </si>
  <si>
    <t>Социальная политика</t>
  </si>
  <si>
    <t>Пенсионное обеспечение</t>
  </si>
  <si>
    <t>1000</t>
  </si>
  <si>
    <t>1001</t>
  </si>
  <si>
    <t>Социальные выплаты гражданам, кроме публичных нормативных социальных выплат</t>
  </si>
  <si>
    <t>Пособия,компенсации и иные социальные выплаты гражданам, кроме публичных  нормативных обязательств</t>
  </si>
  <si>
    <t>Пенсии, пособия, выплачиваемые организациями сектора государственного управления</t>
  </si>
  <si>
    <t>321</t>
  </si>
  <si>
    <t>320</t>
  </si>
  <si>
    <t>77 0  00 00000</t>
  </si>
  <si>
    <t>77 0 09 89999</t>
  </si>
  <si>
    <t>79 0 09 89999</t>
  </si>
  <si>
    <t>Увеличение стоимости материальных запасов (ГСМ)</t>
  </si>
  <si>
    <t>28.02.2018 года</t>
  </si>
  <si>
    <t xml:space="preserve"> Л.В. Уварова</t>
  </si>
  <si>
    <t>Сводная бюджетная роспись администрации Таргизского муниципального образования на 2018 год</t>
  </si>
  <si>
    <t>"Утверждаю"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</si>
</sst>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#,##0.0"/>
    <numFmt numFmtId="188" formatCode="_-* #,##0.0_р_._-;\-* #,##0.0_р_._-;_-* &quot;-&quot;??_р_._-;_-@_-"/>
    <numFmt numFmtId="189" formatCode="0.0000"/>
    <numFmt numFmtId="190" formatCode="#,##0.00_ ;\-#,##0.00\ "/>
    <numFmt numFmtId="191" formatCode="0.00_ ;[Red]\-0.00\ "/>
    <numFmt numFmtId="192" formatCode="0.0"/>
  </numFmts>
  <fonts count="52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20"/>
      <name val="Times New Roman"/>
      <family val="1"/>
    </font>
    <font>
      <b/>
      <u val="single"/>
      <sz val="20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Times New Roman"/>
      <family val="1"/>
    </font>
    <font>
      <b/>
      <sz val="20"/>
      <color rgb="FFFF0000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Fill="1" applyAlignment="1">
      <alignment/>
    </xf>
    <xf numFmtId="179" fontId="3" fillId="0" borderId="10" xfId="63" applyFont="1" applyFill="1" applyBorder="1" applyAlignment="1">
      <alignment horizontal="right" vertical="top" wrapText="1"/>
    </xf>
    <xf numFmtId="179" fontId="4" fillId="0" borderId="10" xfId="63" applyFont="1" applyFill="1" applyBorder="1" applyAlignment="1">
      <alignment horizontal="right" vertical="top" wrapText="1"/>
    </xf>
    <xf numFmtId="179" fontId="3" fillId="0" borderId="10" xfId="63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49" fontId="3" fillId="35" borderId="10" xfId="0" applyNumberFormat="1" applyFont="1" applyFill="1" applyBorder="1" applyAlignment="1" applyProtection="1">
      <alignment horizontal="left" vertical="center" wrapText="1"/>
      <protection/>
    </xf>
    <xf numFmtId="171" fontId="3" fillId="0" borderId="10" xfId="63" applyNumberFormat="1" applyFont="1" applyFill="1" applyBorder="1" applyAlignment="1">
      <alignment horizontal="right" vertical="top" wrapText="1"/>
    </xf>
    <xf numFmtId="179" fontId="3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190" fontId="3" fillId="0" borderId="10" xfId="0" applyNumberFormat="1" applyFont="1" applyBorder="1" applyAlignment="1">
      <alignment horizontal="right"/>
    </xf>
    <xf numFmtId="179" fontId="48" fillId="0" borderId="10" xfId="63" applyFont="1" applyFill="1" applyBorder="1" applyAlignment="1">
      <alignment horizontal="right" vertical="top" wrapText="1"/>
    </xf>
    <xf numFmtId="0" fontId="48" fillId="0" borderId="0" xfId="0" applyFont="1" applyAlignment="1">
      <alignment/>
    </xf>
    <xf numFmtId="179" fontId="48" fillId="0" borderId="10" xfId="63" applyFont="1" applyFill="1" applyBorder="1" applyAlignment="1">
      <alignment horizontal="right" vertical="center" wrapText="1"/>
    </xf>
    <xf numFmtId="49" fontId="48" fillId="0" borderId="0" xfId="0" applyNumberFormat="1" applyFont="1" applyAlignment="1">
      <alignment/>
    </xf>
    <xf numFmtId="0" fontId="49" fillId="0" borderId="0" xfId="0" applyFont="1" applyAlignment="1">
      <alignment/>
    </xf>
    <xf numFmtId="49" fontId="4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9" fontId="50" fillId="0" borderId="10" xfId="63" applyFont="1" applyFill="1" applyBorder="1" applyAlignment="1">
      <alignment horizontal="right" vertical="top" wrapText="1"/>
    </xf>
    <xf numFmtId="0" fontId="50" fillId="0" borderId="0" xfId="0" applyFont="1" applyAlignment="1">
      <alignment/>
    </xf>
    <xf numFmtId="179" fontId="51" fillId="0" borderId="10" xfId="63" applyFont="1" applyFill="1" applyBorder="1" applyAlignment="1">
      <alignment horizontal="right" vertical="top" wrapText="1"/>
    </xf>
    <xf numFmtId="0" fontId="51" fillId="0" borderId="0" xfId="0" applyFont="1" applyAlignment="1">
      <alignment/>
    </xf>
    <xf numFmtId="179" fontId="51" fillId="0" borderId="10" xfId="63" applyFont="1" applyFill="1" applyBorder="1" applyAlignment="1">
      <alignment horizontal="right" vertical="center" wrapText="1"/>
    </xf>
    <xf numFmtId="179" fontId="4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0" fontId="50" fillId="36" borderId="0" xfId="0" applyFont="1" applyFill="1" applyAlignment="1">
      <alignment/>
    </xf>
    <xf numFmtId="179" fontId="50" fillId="36" borderId="10" xfId="63" applyFont="1" applyFill="1" applyBorder="1" applyAlignment="1">
      <alignment horizontal="right" vertical="top" wrapText="1"/>
    </xf>
    <xf numFmtId="0" fontId="4" fillId="35" borderId="11" xfId="0" applyFont="1" applyFill="1" applyBorder="1" applyAlignment="1">
      <alignment horizontal="left"/>
    </xf>
    <xf numFmtId="0" fontId="3" fillId="35" borderId="11" xfId="0" applyFont="1" applyFill="1" applyBorder="1" applyAlignment="1">
      <alignment vertical="center"/>
    </xf>
    <xf numFmtId="0" fontId="4" fillId="35" borderId="11" xfId="0" applyFont="1" applyFill="1" applyBorder="1" applyAlignment="1">
      <alignment/>
    </xf>
    <xf numFmtId="0" fontId="4" fillId="35" borderId="0" xfId="0" applyFont="1" applyFill="1" applyBorder="1" applyAlignment="1">
      <alignment horizontal="left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Alignment="1">
      <alignment/>
    </xf>
    <xf numFmtId="0" fontId="4" fillId="35" borderId="10" xfId="0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0" xfId="55" applyNumberFormat="1" applyFont="1" applyFill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 vertical="center"/>
    </xf>
    <xf numFmtId="49" fontId="3" fillId="35" borderId="13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horizontal="left" vertical="top" wrapText="1"/>
    </xf>
    <xf numFmtId="49" fontId="3" fillId="35" borderId="10" xfId="0" applyNumberFormat="1" applyFont="1" applyFill="1" applyBorder="1" applyAlignment="1">
      <alignment horizontal="center" vertical="top" wrapText="1"/>
    </xf>
    <xf numFmtId="179" fontId="3" fillId="35" borderId="10" xfId="63" applyFont="1" applyFill="1" applyBorder="1" applyAlignment="1">
      <alignment horizontal="right" vertical="top" wrapText="1"/>
    </xf>
    <xf numFmtId="1" fontId="4" fillId="35" borderId="10" xfId="0" applyNumberFormat="1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justify" vertical="center" wrapText="1"/>
    </xf>
    <xf numFmtId="179" fontId="4" fillId="35" borderId="10" xfId="63" applyFont="1" applyFill="1" applyBorder="1" applyAlignment="1">
      <alignment horizontal="right" vertical="top" wrapText="1"/>
    </xf>
    <xf numFmtId="49" fontId="4" fillId="35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left" vertical="top" wrapText="1"/>
    </xf>
    <xf numFmtId="49" fontId="3" fillId="37" borderId="10" xfId="0" applyNumberFormat="1" applyFont="1" applyFill="1" applyBorder="1" applyAlignment="1">
      <alignment horizontal="left" vertical="center" wrapText="1"/>
    </xf>
    <xf numFmtId="0" fontId="3" fillId="35" borderId="0" xfId="0" applyFont="1" applyFill="1" applyAlignment="1">
      <alignment/>
    </xf>
    <xf numFmtId="0" fontId="3" fillId="35" borderId="10" xfId="0" applyFont="1" applyFill="1" applyBorder="1" applyAlignment="1">
      <alignment horizontal="left" vertical="center" wrapText="1"/>
    </xf>
    <xf numFmtId="49" fontId="3" fillId="37" borderId="10" xfId="0" applyNumberFormat="1" applyFont="1" applyFill="1" applyBorder="1" applyAlignment="1">
      <alignment horizontal="left" vertical="top" wrapText="1" shrinkToFit="1"/>
    </xf>
    <xf numFmtId="0" fontId="3" fillId="35" borderId="10" xfId="0" applyNumberFormat="1" applyFont="1" applyFill="1" applyBorder="1" applyAlignment="1">
      <alignment horizontal="left" vertical="top" wrapText="1"/>
    </xf>
    <xf numFmtId="0" fontId="4" fillId="38" borderId="14" xfId="0" applyNumberFormat="1" applyFont="1" applyFill="1" applyBorder="1" applyAlignment="1">
      <alignment horizontal="left" vertical="top" wrapText="1" readingOrder="1"/>
    </xf>
    <xf numFmtId="49" fontId="4" fillId="35" borderId="10" xfId="0" applyNumberFormat="1" applyFont="1" applyFill="1" applyBorder="1" applyAlignment="1">
      <alignment horizontal="center" vertical="center" wrapText="1"/>
    </xf>
    <xf numFmtId="179" fontId="4" fillId="35" borderId="10" xfId="63" applyFont="1" applyFill="1" applyBorder="1" applyAlignment="1">
      <alignment horizontal="right" vertical="center" wrapText="1"/>
    </xf>
    <xf numFmtId="0" fontId="4" fillId="35" borderId="15" xfId="0" applyFont="1" applyFill="1" applyBorder="1" applyAlignment="1">
      <alignment wrapText="1"/>
    </xf>
    <xf numFmtId="49" fontId="3" fillId="35" borderId="10" xfId="0" applyNumberFormat="1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2" fontId="3" fillId="35" borderId="10" xfId="0" applyNumberFormat="1" applyFont="1" applyFill="1" applyBorder="1" applyAlignment="1">
      <alignment horizontal="left" vertical="center" wrapText="1"/>
    </xf>
    <xf numFmtId="0" fontId="3" fillId="35" borderId="10" xfId="0" applyNumberFormat="1" applyFont="1" applyFill="1" applyBorder="1" applyAlignment="1">
      <alignment horizontal="center" vertical="top" wrapText="1"/>
    </xf>
    <xf numFmtId="191" fontId="3" fillId="35" borderId="1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justify" vertical="center" wrapText="1"/>
    </xf>
    <xf numFmtId="49" fontId="5" fillId="35" borderId="10" xfId="0" applyNumberFormat="1" applyFont="1" applyFill="1" applyBorder="1" applyAlignment="1">
      <alignment horizontal="center" vertical="top" wrapText="1"/>
    </xf>
    <xf numFmtId="0" fontId="3" fillId="38" borderId="14" xfId="0" applyNumberFormat="1" applyFont="1" applyFill="1" applyBorder="1" applyAlignment="1">
      <alignment horizontal="left" vertical="top" wrapText="1" readingOrder="1"/>
    </xf>
    <xf numFmtId="0" fontId="3" fillId="38" borderId="10" xfId="0" applyNumberFormat="1" applyFont="1" applyFill="1" applyBorder="1" applyAlignment="1">
      <alignment horizontal="center" vertical="top" wrapText="1" readingOrder="1"/>
    </xf>
    <xf numFmtId="0" fontId="4" fillId="38" borderId="10" xfId="0" applyNumberFormat="1" applyFont="1" applyFill="1" applyBorder="1" applyAlignment="1">
      <alignment horizontal="center" vertical="top" wrapText="1" readingOrder="1"/>
    </xf>
    <xf numFmtId="179" fontId="3" fillId="35" borderId="10" xfId="63" applyFont="1" applyFill="1" applyBorder="1" applyAlignment="1">
      <alignment horizontal="right" vertical="center" wrapText="1"/>
    </xf>
    <xf numFmtId="0" fontId="3" fillId="38" borderId="16" xfId="0" applyNumberFormat="1" applyFont="1" applyFill="1" applyBorder="1" applyAlignment="1">
      <alignment horizontal="left" vertical="top" wrapText="1" readingOrder="1"/>
    </xf>
    <xf numFmtId="0" fontId="3" fillId="38" borderId="10" xfId="0" applyNumberFormat="1" applyFont="1" applyFill="1" applyBorder="1" applyAlignment="1">
      <alignment horizontal="left" vertical="top" wrapText="1" readingOrder="1"/>
    </xf>
    <xf numFmtId="0" fontId="3" fillId="35" borderId="10" xfId="0" applyNumberFormat="1" applyFont="1" applyFill="1" applyBorder="1" applyAlignment="1">
      <alignment horizontal="left" vertical="center" wrapText="1" readingOrder="1"/>
    </xf>
    <xf numFmtId="2" fontId="3" fillId="35" borderId="10" xfId="0" applyNumberFormat="1" applyFont="1" applyFill="1" applyBorder="1" applyAlignment="1">
      <alignment horizontal="left" vertical="top" wrapText="1"/>
    </xf>
    <xf numFmtId="49" fontId="7" fillId="35" borderId="10" xfId="0" applyNumberFormat="1" applyFont="1" applyFill="1" applyBorder="1" applyAlignment="1">
      <alignment horizontal="left" vertical="top" wrapText="1"/>
    </xf>
    <xf numFmtId="0" fontId="3" fillId="35" borderId="0" xfId="0" applyFont="1" applyFill="1" applyAlignment="1">
      <alignment horizontal="justify"/>
    </xf>
    <xf numFmtId="171" fontId="3" fillId="35" borderId="10" xfId="63" applyNumberFormat="1" applyFont="1" applyFill="1" applyBorder="1" applyAlignment="1">
      <alignment horizontal="right" vertical="top" wrapText="1"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left" vertical="top" wrapText="1"/>
    </xf>
    <xf numFmtId="0" fontId="3" fillId="35" borderId="0" xfId="0" applyFont="1" applyFill="1" applyAlignment="1">
      <alignment wrapText="1"/>
    </xf>
    <xf numFmtId="0" fontId="3" fillId="35" borderId="10" xfId="0" applyFont="1" applyFill="1" applyBorder="1" applyAlignment="1">
      <alignment/>
    </xf>
    <xf numFmtId="179" fontId="3" fillId="35" borderId="10" xfId="63" applyFont="1" applyFill="1" applyBorder="1" applyAlignment="1">
      <alignment/>
    </xf>
    <xf numFmtId="0" fontId="3" fillId="35" borderId="0" xfId="0" applyFont="1" applyFill="1" applyAlignment="1">
      <alignment horizontal="right" vertical="top"/>
    </xf>
    <xf numFmtId="49" fontId="3" fillId="35" borderId="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horizontal="right"/>
    </xf>
    <xf numFmtId="0" fontId="8" fillId="35" borderId="0" xfId="0" applyFont="1" applyFill="1" applyAlignment="1">
      <alignment wrapText="1"/>
    </xf>
    <xf numFmtId="0" fontId="4" fillId="35" borderId="10" xfId="0" applyFont="1" applyFill="1" applyBorder="1" applyAlignment="1">
      <alignment wrapText="1"/>
    </xf>
    <xf numFmtId="3" fontId="4" fillId="35" borderId="10" xfId="0" applyNumberFormat="1" applyFont="1" applyFill="1" applyBorder="1" applyAlignment="1" applyProtection="1">
      <alignment vertical="top" wrapText="1"/>
      <protection locked="0"/>
    </xf>
    <xf numFmtId="3" fontId="3" fillId="35" borderId="10" xfId="0" applyNumberFormat="1" applyFont="1" applyFill="1" applyBorder="1" applyAlignment="1" applyProtection="1">
      <alignment vertical="top" wrapText="1"/>
      <protection locked="0"/>
    </xf>
    <xf numFmtId="4" fontId="3" fillId="35" borderId="10" xfId="0" applyNumberFormat="1" applyFont="1" applyFill="1" applyBorder="1" applyAlignment="1">
      <alignment horizontal="right"/>
    </xf>
    <xf numFmtId="4" fontId="4" fillId="35" borderId="10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 horizontal="right"/>
    </xf>
    <xf numFmtId="179" fontId="3" fillId="35" borderId="10" xfId="0" applyNumberFormat="1" applyFont="1" applyFill="1" applyBorder="1" applyAlignment="1">
      <alignment/>
    </xf>
    <xf numFmtId="179" fontId="3" fillId="35" borderId="10" xfId="0" applyNumberFormat="1" applyFont="1" applyFill="1" applyBorder="1" applyAlignment="1">
      <alignment/>
    </xf>
    <xf numFmtId="179" fontId="4" fillId="35" borderId="10" xfId="0" applyNumberFormat="1" applyFont="1" applyFill="1" applyBorder="1" applyAlignment="1">
      <alignment/>
    </xf>
    <xf numFmtId="179" fontId="4" fillId="35" borderId="10" xfId="0" applyNumberFormat="1" applyFont="1" applyFill="1" applyBorder="1" applyAlignment="1">
      <alignment/>
    </xf>
    <xf numFmtId="179" fontId="4" fillId="35" borderId="10" xfId="63" applyFont="1" applyFill="1" applyBorder="1" applyAlignment="1">
      <alignment/>
    </xf>
    <xf numFmtId="0" fontId="4" fillId="35" borderId="0" xfId="0" applyFont="1" applyFill="1" applyBorder="1" applyAlignment="1">
      <alignment wrapText="1"/>
    </xf>
    <xf numFmtId="179" fontId="4" fillId="35" borderId="0" xfId="63" applyFont="1" applyFill="1" applyBorder="1" applyAlignment="1">
      <alignment/>
    </xf>
    <xf numFmtId="179" fontId="3" fillId="0" borderId="0" xfId="63" applyFont="1" applyFill="1" applyBorder="1" applyAlignment="1">
      <alignment horizontal="right" vertical="top" wrapText="1"/>
    </xf>
    <xf numFmtId="179" fontId="4" fillId="0" borderId="0" xfId="63" applyFont="1" applyFill="1" applyBorder="1" applyAlignment="1">
      <alignment horizontal="right" vertical="top" wrapText="1"/>
    </xf>
    <xf numFmtId="179" fontId="48" fillId="0" borderId="0" xfId="63" applyFont="1" applyFill="1" applyBorder="1" applyAlignment="1">
      <alignment horizontal="right" vertical="top" wrapText="1"/>
    </xf>
    <xf numFmtId="179" fontId="50" fillId="0" borderId="0" xfId="63" applyFont="1" applyFill="1" applyBorder="1" applyAlignment="1">
      <alignment horizontal="right" vertical="top" wrapText="1"/>
    </xf>
    <xf numFmtId="179" fontId="51" fillId="0" borderId="0" xfId="63" applyFont="1" applyFill="1" applyBorder="1" applyAlignment="1">
      <alignment horizontal="right" vertical="top" wrapText="1"/>
    </xf>
    <xf numFmtId="179" fontId="48" fillId="0" borderId="0" xfId="63" applyFont="1" applyFill="1" applyBorder="1" applyAlignment="1">
      <alignment horizontal="right" vertical="center" wrapText="1"/>
    </xf>
    <xf numFmtId="179" fontId="51" fillId="0" borderId="0" xfId="63" applyFont="1" applyFill="1" applyBorder="1" applyAlignment="1">
      <alignment horizontal="right" vertical="center" wrapText="1"/>
    </xf>
    <xf numFmtId="171" fontId="3" fillId="0" borderId="0" xfId="63" applyNumberFormat="1" applyFont="1" applyFill="1" applyBorder="1" applyAlignment="1">
      <alignment horizontal="right" vertical="top" wrapText="1"/>
    </xf>
    <xf numFmtId="179" fontId="3" fillId="0" borderId="0" xfId="63" applyFont="1" applyBorder="1" applyAlignment="1">
      <alignment/>
    </xf>
    <xf numFmtId="179" fontId="3" fillId="35" borderId="10" xfId="63" applyNumberFormat="1" applyFont="1" applyFill="1" applyBorder="1" applyAlignment="1">
      <alignment horizontal="right" vertical="top" wrapText="1"/>
    </xf>
    <xf numFmtId="179" fontId="50" fillId="35" borderId="0" xfId="63" applyFont="1" applyFill="1" applyBorder="1" applyAlignment="1">
      <alignment horizontal="right" vertical="top" wrapText="1"/>
    </xf>
    <xf numFmtId="4" fontId="48" fillId="35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49" fontId="3" fillId="35" borderId="12" xfId="0" applyNumberFormat="1" applyFon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2" fontId="3" fillId="35" borderId="11" xfId="0" applyNumberFormat="1" applyFont="1" applyFill="1" applyBorder="1" applyAlignment="1">
      <alignment horizontal="left" wrapText="1"/>
    </xf>
    <xf numFmtId="0" fontId="4" fillId="35" borderId="0" xfId="0" applyFont="1" applyFill="1" applyAlignment="1">
      <alignment horizontal="left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/>
    </xf>
    <xf numFmtId="49" fontId="3" fillId="35" borderId="13" xfId="0" applyNumberFormat="1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Z424"/>
  <sheetViews>
    <sheetView tabSelected="1" zoomScale="50" zoomScaleNormal="50" workbookViewId="0" topLeftCell="A1">
      <selection activeCell="F5" sqref="F5:M5"/>
    </sheetView>
  </sheetViews>
  <sheetFormatPr defaultColWidth="8.8515625" defaultRowHeight="12.75"/>
  <cols>
    <col min="1" max="1" width="8.8515625" style="1" customWidth="1"/>
    <col min="2" max="2" width="80.57421875" style="1" customWidth="1"/>
    <col min="3" max="3" width="17.57421875" style="1" customWidth="1"/>
    <col min="4" max="4" width="16.57421875" style="1" customWidth="1"/>
    <col min="5" max="5" width="28.57421875" style="1" customWidth="1"/>
    <col min="6" max="6" width="19.57421875" style="1" customWidth="1"/>
    <col min="7" max="7" width="31.7109375" style="8" hidden="1" customWidth="1"/>
    <col min="8" max="11" width="8.8515625" style="1" hidden="1" customWidth="1"/>
    <col min="12" max="12" width="27.8515625" style="1" hidden="1" customWidth="1"/>
    <col min="13" max="13" width="28.421875" style="1" customWidth="1"/>
    <col min="14" max="17" width="8.8515625" style="1" hidden="1" customWidth="1"/>
    <col min="18" max="18" width="35.7109375" style="1" hidden="1" customWidth="1"/>
    <col min="19" max="19" width="21.7109375" style="1" bestFit="1" customWidth="1"/>
    <col min="20" max="20" width="14.00390625" style="1" bestFit="1" customWidth="1"/>
    <col min="21" max="16384" width="8.8515625" style="1" customWidth="1"/>
  </cols>
  <sheetData>
    <row r="2" ht="26.25">
      <c r="E2" s="1" t="s">
        <v>308</v>
      </c>
    </row>
    <row r="3" spans="5:20" ht="26.25">
      <c r="E3" s="127"/>
      <c r="F3" s="127" t="s">
        <v>145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</row>
    <row r="4" spans="5:20" ht="26.25">
      <c r="E4" s="127"/>
      <c r="F4" s="127"/>
      <c r="G4" s="9" t="s">
        <v>89</v>
      </c>
      <c r="H4" s="127"/>
      <c r="I4" s="127"/>
      <c r="J4" s="127"/>
      <c r="K4" s="127"/>
      <c r="L4" s="127"/>
      <c r="M4" s="127" t="s">
        <v>89</v>
      </c>
      <c r="N4" s="127"/>
      <c r="O4" s="127"/>
      <c r="P4" s="127"/>
      <c r="Q4" s="127"/>
      <c r="R4" s="127"/>
      <c r="S4" s="127"/>
      <c r="T4" s="127"/>
    </row>
    <row r="5" spans="5:20" ht="26.25">
      <c r="E5" s="127"/>
      <c r="F5" s="130" t="s">
        <v>305</v>
      </c>
      <c r="G5" s="130"/>
      <c r="H5" s="130"/>
      <c r="I5" s="130"/>
      <c r="J5" s="130"/>
      <c r="K5" s="130"/>
      <c r="L5" s="130"/>
      <c r="M5" s="130"/>
      <c r="N5" s="127"/>
      <c r="O5" s="127"/>
      <c r="P5" s="127"/>
      <c r="Q5" s="127"/>
      <c r="R5" s="127"/>
      <c r="S5" s="127"/>
      <c r="T5" s="127"/>
    </row>
    <row r="6" ht="26.25">
      <c r="G6" s="9"/>
    </row>
    <row r="7" spans="1:13" ht="26.25" customHeight="1">
      <c r="A7" s="131" t="s">
        <v>307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</row>
    <row r="8" spans="2:6" ht="15" customHeight="1">
      <c r="B8" s="10"/>
      <c r="C8" s="10"/>
      <c r="D8" s="10"/>
      <c r="E8" s="10"/>
      <c r="F8" s="10"/>
    </row>
    <row r="9" spans="1:13" s="11" customFormat="1" ht="60" customHeight="1" thickBot="1">
      <c r="A9" s="132" t="s">
        <v>147</v>
      </c>
      <c r="B9" s="132"/>
      <c r="C9" s="39"/>
      <c r="D9" s="40"/>
      <c r="E9" s="40"/>
      <c r="F9" s="40"/>
      <c r="G9" s="41"/>
      <c r="H9" s="41"/>
      <c r="I9" s="41"/>
      <c r="J9" s="41"/>
      <c r="K9" s="41"/>
      <c r="L9" s="41"/>
      <c r="M9" s="41"/>
    </row>
    <row r="10" spans="1:13" ht="27" customHeight="1">
      <c r="A10" s="133" t="s">
        <v>158</v>
      </c>
      <c r="B10" s="133"/>
      <c r="C10" s="42"/>
      <c r="D10" s="43"/>
      <c r="E10" s="43"/>
      <c r="F10" s="43"/>
      <c r="G10" s="44"/>
      <c r="H10" s="45"/>
      <c r="I10" s="45"/>
      <c r="J10" s="45"/>
      <c r="K10" s="45"/>
      <c r="L10" s="45"/>
      <c r="M10" s="45"/>
    </row>
    <row r="11" spans="1:19" ht="26.25" customHeight="1">
      <c r="A11" s="134" t="s">
        <v>0</v>
      </c>
      <c r="B11" s="134" t="s">
        <v>8</v>
      </c>
      <c r="C11" s="134" t="s">
        <v>6</v>
      </c>
      <c r="D11" s="134"/>
      <c r="E11" s="134"/>
      <c r="F11" s="134"/>
      <c r="G11" s="135" t="s">
        <v>123</v>
      </c>
      <c r="H11" s="45"/>
      <c r="I11" s="45"/>
      <c r="J11" s="45"/>
      <c r="K11" s="45"/>
      <c r="L11" s="45"/>
      <c r="M11" s="46">
        <v>2018</v>
      </c>
      <c r="R11" s="14">
        <v>2017</v>
      </c>
      <c r="S11" s="9"/>
    </row>
    <row r="12" spans="1:19" ht="26.25">
      <c r="A12" s="134"/>
      <c r="B12" s="134"/>
      <c r="C12" s="47" t="s">
        <v>110</v>
      </c>
      <c r="D12" s="48" t="s">
        <v>109</v>
      </c>
      <c r="E12" s="47" t="s">
        <v>111</v>
      </c>
      <c r="F12" s="47" t="s">
        <v>112</v>
      </c>
      <c r="G12" s="136"/>
      <c r="H12" s="45"/>
      <c r="I12" s="45"/>
      <c r="J12" s="45"/>
      <c r="K12" s="45"/>
      <c r="L12" s="45"/>
      <c r="M12" s="49"/>
      <c r="R12" s="2"/>
      <c r="S12" s="8"/>
    </row>
    <row r="13" spans="1:19" ht="26.25">
      <c r="A13" s="50">
        <v>1</v>
      </c>
      <c r="B13" s="50" t="s">
        <v>1</v>
      </c>
      <c r="C13" s="51" t="s">
        <v>2</v>
      </c>
      <c r="D13" s="51" t="s">
        <v>3</v>
      </c>
      <c r="E13" s="51" t="s">
        <v>5</v>
      </c>
      <c r="F13" s="51" t="s">
        <v>4</v>
      </c>
      <c r="G13" s="52" t="s">
        <v>7</v>
      </c>
      <c r="H13" s="45"/>
      <c r="I13" s="45"/>
      <c r="J13" s="45"/>
      <c r="K13" s="45"/>
      <c r="L13" s="45"/>
      <c r="M13" s="46">
        <v>8</v>
      </c>
      <c r="R13" s="14">
        <v>8</v>
      </c>
      <c r="S13" s="9"/>
    </row>
    <row r="14" spans="1:19" ht="26.25" customHeight="1">
      <c r="A14" s="53" t="s">
        <v>10</v>
      </c>
      <c r="B14" s="54" t="s">
        <v>12</v>
      </c>
      <c r="C14" s="55" t="s">
        <v>9</v>
      </c>
      <c r="D14" s="55" t="s">
        <v>11</v>
      </c>
      <c r="E14" s="55" t="s">
        <v>9</v>
      </c>
      <c r="F14" s="55" t="s">
        <v>9</v>
      </c>
      <c r="G14" s="56" t="e">
        <f>G15+G27+G68+G75+G81</f>
        <v>#REF!</v>
      </c>
      <c r="H14" s="45"/>
      <c r="I14" s="45"/>
      <c r="J14" s="45"/>
      <c r="K14" s="45"/>
      <c r="L14" s="45"/>
      <c r="M14" s="56">
        <f>M15+M27+M68+M75+M81</f>
        <v>4169700</v>
      </c>
      <c r="R14" s="4">
        <v>4188124.24</v>
      </c>
      <c r="S14" s="115"/>
    </row>
    <row r="15" spans="1:19" ht="102">
      <c r="A15" s="57">
        <f>A14+1</f>
        <v>2</v>
      </c>
      <c r="B15" s="54" t="s">
        <v>14</v>
      </c>
      <c r="C15" s="55" t="s">
        <v>9</v>
      </c>
      <c r="D15" s="55" t="s">
        <v>13</v>
      </c>
      <c r="E15" s="55" t="s">
        <v>9</v>
      </c>
      <c r="F15" s="55" t="s">
        <v>9</v>
      </c>
      <c r="G15" s="56">
        <f>G16</f>
        <v>972000</v>
      </c>
      <c r="H15" s="45"/>
      <c r="I15" s="45"/>
      <c r="J15" s="45"/>
      <c r="K15" s="45"/>
      <c r="L15" s="45"/>
      <c r="M15" s="124">
        <f>M16</f>
        <v>747028</v>
      </c>
      <c r="R15" s="4">
        <v>547600</v>
      </c>
      <c r="S15" s="115"/>
    </row>
    <row r="16" spans="1:19" s="3" customFormat="1" ht="26.25">
      <c r="A16" s="57">
        <f aca="true" t="shared" si="0" ref="A16:A79">A15+1</f>
        <v>3</v>
      </c>
      <c r="B16" s="58" t="s">
        <v>128</v>
      </c>
      <c r="C16" s="55" t="s">
        <v>9</v>
      </c>
      <c r="D16" s="55" t="s">
        <v>13</v>
      </c>
      <c r="E16" s="55" t="s">
        <v>160</v>
      </c>
      <c r="F16" s="55" t="s">
        <v>9</v>
      </c>
      <c r="G16" s="56">
        <f>G17</f>
        <v>972000</v>
      </c>
      <c r="H16" s="45"/>
      <c r="I16" s="45"/>
      <c r="J16" s="45"/>
      <c r="K16" s="45"/>
      <c r="L16" s="45"/>
      <c r="M16" s="56">
        <f>M17</f>
        <v>747028</v>
      </c>
      <c r="R16" s="4">
        <v>547600</v>
      </c>
      <c r="S16" s="115"/>
    </row>
    <row r="17" spans="1:19" ht="26.25">
      <c r="A17" s="57">
        <f t="shared" si="0"/>
        <v>4</v>
      </c>
      <c r="B17" s="54" t="s">
        <v>15</v>
      </c>
      <c r="C17" s="55" t="s">
        <v>9</v>
      </c>
      <c r="D17" s="55" t="s">
        <v>13</v>
      </c>
      <c r="E17" s="55" t="s">
        <v>161</v>
      </c>
      <c r="F17" s="55" t="s">
        <v>9</v>
      </c>
      <c r="G17" s="56">
        <f>G19</f>
        <v>972000</v>
      </c>
      <c r="H17" s="45"/>
      <c r="I17" s="45"/>
      <c r="J17" s="45"/>
      <c r="K17" s="45"/>
      <c r="L17" s="45"/>
      <c r="M17" s="56">
        <f>M19</f>
        <v>747028</v>
      </c>
      <c r="R17" s="4">
        <v>547600</v>
      </c>
      <c r="S17" s="115"/>
    </row>
    <row r="18" spans="1:19" ht="76.5">
      <c r="A18" s="57">
        <f t="shared" si="0"/>
        <v>5</v>
      </c>
      <c r="B18" s="15" t="s">
        <v>200</v>
      </c>
      <c r="C18" s="55"/>
      <c r="D18" s="55" t="s">
        <v>13</v>
      </c>
      <c r="E18" s="55" t="s">
        <v>211</v>
      </c>
      <c r="F18" s="55"/>
      <c r="G18" s="56"/>
      <c r="H18" s="45"/>
      <c r="I18" s="45"/>
      <c r="J18" s="45"/>
      <c r="K18" s="45"/>
      <c r="L18" s="45"/>
      <c r="M18" s="56">
        <f>M19</f>
        <v>747028</v>
      </c>
      <c r="R18" s="4">
        <v>547600</v>
      </c>
      <c r="S18" s="115"/>
    </row>
    <row r="19" spans="1:19" ht="153">
      <c r="A19" s="57">
        <f t="shared" si="0"/>
        <v>6</v>
      </c>
      <c r="B19" s="58" t="s">
        <v>124</v>
      </c>
      <c r="C19" s="55" t="s">
        <v>9</v>
      </c>
      <c r="D19" s="55" t="s">
        <v>13</v>
      </c>
      <c r="E19" s="55" t="s">
        <v>211</v>
      </c>
      <c r="F19" s="55" t="s">
        <v>33</v>
      </c>
      <c r="G19" s="56">
        <f>G20</f>
        <v>972000</v>
      </c>
      <c r="H19" s="45"/>
      <c r="I19" s="45"/>
      <c r="J19" s="45"/>
      <c r="K19" s="45"/>
      <c r="L19" s="45"/>
      <c r="M19" s="56">
        <f>M20</f>
        <v>747028</v>
      </c>
      <c r="R19" s="4">
        <v>547600</v>
      </c>
      <c r="S19" s="115"/>
    </row>
    <row r="20" spans="1:19" ht="76.5">
      <c r="A20" s="57">
        <f t="shared" si="0"/>
        <v>7</v>
      </c>
      <c r="B20" s="58" t="s">
        <v>130</v>
      </c>
      <c r="C20" s="55"/>
      <c r="D20" s="55" t="s">
        <v>13</v>
      </c>
      <c r="E20" s="55" t="s">
        <v>211</v>
      </c>
      <c r="F20" s="55" t="s">
        <v>39</v>
      </c>
      <c r="G20" s="56">
        <f>G21</f>
        <v>972000</v>
      </c>
      <c r="H20" s="45"/>
      <c r="I20" s="45"/>
      <c r="J20" s="45"/>
      <c r="K20" s="45"/>
      <c r="L20" s="45"/>
      <c r="M20" s="56">
        <f>M21+M23+M25</f>
        <v>747028</v>
      </c>
      <c r="R20" s="4">
        <v>547600</v>
      </c>
      <c r="S20" s="115"/>
    </row>
    <row r="21" spans="1:19" ht="114" customHeight="1">
      <c r="A21" s="57">
        <f t="shared" si="0"/>
        <v>8</v>
      </c>
      <c r="B21" s="59" t="s">
        <v>159</v>
      </c>
      <c r="C21" s="53" t="s">
        <v>57</v>
      </c>
      <c r="D21" s="53" t="s">
        <v>13</v>
      </c>
      <c r="E21" s="53" t="s">
        <v>211</v>
      </c>
      <c r="F21" s="53" t="s">
        <v>40</v>
      </c>
      <c r="G21" s="60">
        <f>G22+G26+G23</f>
        <v>972000</v>
      </c>
      <c r="H21" s="45"/>
      <c r="I21" s="45"/>
      <c r="J21" s="45"/>
      <c r="K21" s="45"/>
      <c r="L21" s="45"/>
      <c r="M21" s="60">
        <f>M22</f>
        <v>524200</v>
      </c>
      <c r="R21" s="5">
        <v>434800</v>
      </c>
      <c r="S21" s="116"/>
    </row>
    <row r="22" spans="1:19" s="23" customFormat="1" ht="26.25">
      <c r="A22" s="57">
        <f t="shared" si="0"/>
        <v>9</v>
      </c>
      <c r="B22" s="61" t="s">
        <v>17</v>
      </c>
      <c r="C22" s="53" t="s">
        <v>57</v>
      </c>
      <c r="D22" s="53" t="s">
        <v>13</v>
      </c>
      <c r="E22" s="53" t="s">
        <v>211</v>
      </c>
      <c r="F22" s="53" t="s">
        <v>40</v>
      </c>
      <c r="G22" s="60">
        <v>746000</v>
      </c>
      <c r="H22" s="45"/>
      <c r="I22" s="45"/>
      <c r="J22" s="45"/>
      <c r="K22" s="45"/>
      <c r="L22" s="45"/>
      <c r="M22" s="60">
        <v>524200</v>
      </c>
      <c r="R22" s="22">
        <v>434800</v>
      </c>
      <c r="S22" s="117"/>
    </row>
    <row r="23" spans="1:19" ht="78.75">
      <c r="A23" s="57">
        <f t="shared" si="0"/>
        <v>10</v>
      </c>
      <c r="B23" s="59" t="s">
        <v>162</v>
      </c>
      <c r="C23" s="53" t="s">
        <v>57</v>
      </c>
      <c r="D23" s="53" t="s">
        <v>13</v>
      </c>
      <c r="E23" s="53" t="s">
        <v>211</v>
      </c>
      <c r="F23" s="53" t="s">
        <v>41</v>
      </c>
      <c r="G23" s="60">
        <v>1000</v>
      </c>
      <c r="H23" s="45"/>
      <c r="I23" s="45"/>
      <c r="J23" s="45"/>
      <c r="K23" s="45"/>
      <c r="L23" s="45"/>
      <c r="M23" s="60">
        <f>M24</f>
        <v>1000</v>
      </c>
      <c r="R23" s="5">
        <v>2000</v>
      </c>
      <c r="S23" s="116"/>
    </row>
    <row r="24" spans="1:19" s="23" customFormat="1" ht="26.25">
      <c r="A24" s="57">
        <f t="shared" si="0"/>
        <v>11</v>
      </c>
      <c r="B24" s="59" t="s">
        <v>18</v>
      </c>
      <c r="C24" s="53" t="s">
        <v>57</v>
      </c>
      <c r="D24" s="53" t="s">
        <v>13</v>
      </c>
      <c r="E24" s="53" t="s">
        <v>211</v>
      </c>
      <c r="F24" s="53" t="s">
        <v>41</v>
      </c>
      <c r="G24" s="60"/>
      <c r="H24" s="45"/>
      <c r="I24" s="45"/>
      <c r="J24" s="45"/>
      <c r="K24" s="45"/>
      <c r="L24" s="45"/>
      <c r="M24" s="60">
        <v>1000</v>
      </c>
      <c r="N24" s="1"/>
      <c r="O24" s="1"/>
      <c r="P24" s="1"/>
      <c r="Q24" s="1"/>
      <c r="R24" s="5">
        <v>2000</v>
      </c>
      <c r="S24" s="116"/>
    </row>
    <row r="25" spans="1:19" ht="105">
      <c r="A25" s="57">
        <f t="shared" si="0"/>
        <v>12</v>
      </c>
      <c r="B25" s="59" t="s">
        <v>163</v>
      </c>
      <c r="C25" s="53" t="s">
        <v>57</v>
      </c>
      <c r="D25" s="53" t="s">
        <v>13</v>
      </c>
      <c r="E25" s="53" t="s">
        <v>211</v>
      </c>
      <c r="F25" s="53" t="s">
        <v>42</v>
      </c>
      <c r="G25" s="60"/>
      <c r="H25" s="45"/>
      <c r="I25" s="45"/>
      <c r="J25" s="45"/>
      <c r="K25" s="45"/>
      <c r="L25" s="45"/>
      <c r="M25" s="60">
        <f>M26</f>
        <v>221828</v>
      </c>
      <c r="R25" s="5">
        <v>110800</v>
      </c>
      <c r="S25" s="116"/>
    </row>
    <row r="26" spans="1:19" s="23" customFormat="1" ht="26.25">
      <c r="A26" s="57">
        <f t="shared" si="0"/>
        <v>13</v>
      </c>
      <c r="B26" s="62" t="s">
        <v>19</v>
      </c>
      <c r="C26" s="53" t="s">
        <v>57</v>
      </c>
      <c r="D26" s="53" t="s">
        <v>13</v>
      </c>
      <c r="E26" s="53" t="s">
        <v>211</v>
      </c>
      <c r="F26" s="53" t="s">
        <v>42</v>
      </c>
      <c r="G26" s="60">
        <v>225000</v>
      </c>
      <c r="H26" s="45"/>
      <c r="I26" s="45"/>
      <c r="J26" s="45"/>
      <c r="K26" s="45"/>
      <c r="L26" s="45"/>
      <c r="M26" s="60">
        <v>221828</v>
      </c>
      <c r="R26" s="22">
        <v>110800</v>
      </c>
      <c r="S26" s="117"/>
    </row>
    <row r="27" spans="1:19" ht="127.5" customHeight="1">
      <c r="A27" s="57">
        <f t="shared" si="0"/>
        <v>14</v>
      </c>
      <c r="B27" s="54" t="s">
        <v>21</v>
      </c>
      <c r="C27" s="55" t="s">
        <v>9</v>
      </c>
      <c r="D27" s="55" t="s">
        <v>20</v>
      </c>
      <c r="E27" s="55" t="s">
        <v>9</v>
      </c>
      <c r="F27" s="55" t="s">
        <v>9</v>
      </c>
      <c r="G27" s="56" t="e">
        <f>G28</f>
        <v>#REF!</v>
      </c>
      <c r="H27" s="45"/>
      <c r="I27" s="45"/>
      <c r="J27" s="45"/>
      <c r="K27" s="45"/>
      <c r="L27" s="45"/>
      <c r="M27" s="56">
        <f>M28+M61</f>
        <v>2768643.98</v>
      </c>
      <c r="R27" s="4">
        <v>3202531.38</v>
      </c>
      <c r="S27" s="115"/>
    </row>
    <row r="28" spans="1:182" s="12" customFormat="1" ht="26.25">
      <c r="A28" s="57">
        <f t="shared" si="0"/>
        <v>15</v>
      </c>
      <c r="B28" s="58" t="s">
        <v>128</v>
      </c>
      <c r="C28" s="55"/>
      <c r="D28" s="55" t="s">
        <v>20</v>
      </c>
      <c r="E28" s="55" t="s">
        <v>160</v>
      </c>
      <c r="F28" s="55"/>
      <c r="G28" s="56" t="e">
        <f>G29</f>
        <v>#REF!</v>
      </c>
      <c r="H28" s="45"/>
      <c r="I28" s="45"/>
      <c r="J28" s="45"/>
      <c r="K28" s="45"/>
      <c r="L28" s="45"/>
      <c r="M28" s="56">
        <f>M29</f>
        <v>2736643.98</v>
      </c>
      <c r="N28" s="13"/>
      <c r="O28" s="13"/>
      <c r="P28" s="13"/>
      <c r="R28" s="4">
        <v>3170531.38</v>
      </c>
      <c r="S28" s="11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</row>
    <row r="29" spans="1:182" ht="26.25">
      <c r="A29" s="57">
        <f t="shared" si="0"/>
        <v>16</v>
      </c>
      <c r="B29" s="54" t="s">
        <v>22</v>
      </c>
      <c r="C29" s="55"/>
      <c r="D29" s="55" t="s">
        <v>20</v>
      </c>
      <c r="E29" s="55" t="s">
        <v>164</v>
      </c>
      <c r="F29" s="55"/>
      <c r="G29" s="56" t="e">
        <f>G31+G40+G56+G53</f>
        <v>#REF!</v>
      </c>
      <c r="H29" s="45"/>
      <c r="I29" s="45"/>
      <c r="J29" s="45"/>
      <c r="K29" s="45"/>
      <c r="L29" s="45"/>
      <c r="M29" s="56">
        <f>M31+M40+M51</f>
        <v>2736643.98</v>
      </c>
      <c r="R29" s="4">
        <v>3170531.38</v>
      </c>
      <c r="S29" s="11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</row>
    <row r="30" spans="1:19" ht="76.5">
      <c r="A30" s="57">
        <f t="shared" si="0"/>
        <v>17</v>
      </c>
      <c r="B30" s="63" t="s">
        <v>200</v>
      </c>
      <c r="C30" s="55"/>
      <c r="D30" s="55" t="s">
        <v>20</v>
      </c>
      <c r="E30" s="55" t="s">
        <v>212</v>
      </c>
      <c r="F30" s="55"/>
      <c r="G30" s="56"/>
      <c r="H30" s="45"/>
      <c r="I30" s="45"/>
      <c r="J30" s="45"/>
      <c r="K30" s="45"/>
      <c r="L30" s="45"/>
      <c r="M30" s="56">
        <f>M31</f>
        <v>2282406.98</v>
      </c>
      <c r="R30" s="4">
        <v>2659294.38</v>
      </c>
      <c r="S30" s="115"/>
    </row>
    <row r="31" spans="1:19" ht="153">
      <c r="A31" s="57">
        <f t="shared" si="0"/>
        <v>18</v>
      </c>
      <c r="B31" s="58" t="s">
        <v>124</v>
      </c>
      <c r="C31" s="55"/>
      <c r="D31" s="55" t="s">
        <v>20</v>
      </c>
      <c r="E31" s="55" t="s">
        <v>212</v>
      </c>
      <c r="F31" s="55" t="s">
        <v>33</v>
      </c>
      <c r="G31" s="56" t="e">
        <f>G32</f>
        <v>#REF!</v>
      </c>
      <c r="H31" s="45"/>
      <c r="I31" s="45"/>
      <c r="J31" s="45"/>
      <c r="K31" s="45"/>
      <c r="L31" s="45"/>
      <c r="M31" s="56">
        <f>M32</f>
        <v>2282406.98</v>
      </c>
      <c r="R31" s="4">
        <v>2659294.38</v>
      </c>
      <c r="S31" s="115"/>
    </row>
    <row r="32" spans="1:19" ht="76.5">
      <c r="A32" s="57">
        <f t="shared" si="0"/>
        <v>19</v>
      </c>
      <c r="B32" s="58" t="s">
        <v>125</v>
      </c>
      <c r="C32" s="55" t="s">
        <v>9</v>
      </c>
      <c r="D32" s="55" t="s">
        <v>20</v>
      </c>
      <c r="E32" s="55" t="s">
        <v>212</v>
      </c>
      <c r="F32" s="55" t="s">
        <v>39</v>
      </c>
      <c r="G32" s="56" t="e">
        <f>G33+#REF!</f>
        <v>#REF!</v>
      </c>
      <c r="H32" s="45"/>
      <c r="I32" s="45"/>
      <c r="J32" s="45"/>
      <c r="K32" s="45"/>
      <c r="L32" s="45"/>
      <c r="M32" s="56">
        <f>M33+M37+M35</f>
        <v>2282406.98</v>
      </c>
      <c r="R32" s="4">
        <v>2659294.38</v>
      </c>
      <c r="S32" s="115"/>
    </row>
    <row r="33" spans="1:19" ht="52.5">
      <c r="A33" s="57">
        <f t="shared" si="0"/>
        <v>20</v>
      </c>
      <c r="B33" s="59" t="s">
        <v>159</v>
      </c>
      <c r="C33" s="55" t="s">
        <v>9</v>
      </c>
      <c r="D33" s="55" t="s">
        <v>20</v>
      </c>
      <c r="E33" s="53" t="s">
        <v>212</v>
      </c>
      <c r="F33" s="55" t="s">
        <v>40</v>
      </c>
      <c r="G33" s="56">
        <f>G34+G38</f>
        <v>3642068.83</v>
      </c>
      <c r="H33" s="45"/>
      <c r="I33" s="45"/>
      <c r="J33" s="45"/>
      <c r="K33" s="45"/>
      <c r="L33" s="45"/>
      <c r="M33" s="56">
        <f>M34</f>
        <v>1750106.98</v>
      </c>
      <c r="R33" s="4">
        <v>2119385.38</v>
      </c>
      <c r="S33" s="115"/>
    </row>
    <row r="34" spans="1:19" s="23" customFormat="1" ht="26.25">
      <c r="A34" s="57">
        <f t="shared" si="0"/>
        <v>21</v>
      </c>
      <c r="B34" s="62" t="s">
        <v>17</v>
      </c>
      <c r="C34" s="53" t="s">
        <v>57</v>
      </c>
      <c r="D34" s="53" t="s">
        <v>20</v>
      </c>
      <c r="E34" s="55" t="s">
        <v>212</v>
      </c>
      <c r="F34" s="53" t="s">
        <v>40</v>
      </c>
      <c r="G34" s="60">
        <v>2803068.83</v>
      </c>
      <c r="H34" s="45"/>
      <c r="I34" s="45"/>
      <c r="J34" s="45"/>
      <c r="K34" s="45"/>
      <c r="L34" s="45"/>
      <c r="M34" s="60">
        <v>1750106.98</v>
      </c>
      <c r="R34" s="22">
        <v>2119385.38</v>
      </c>
      <c r="S34" s="117"/>
    </row>
    <row r="35" spans="1:19" ht="102">
      <c r="A35" s="57">
        <f t="shared" si="0"/>
        <v>22</v>
      </c>
      <c r="B35" s="54" t="s">
        <v>126</v>
      </c>
      <c r="C35" s="55"/>
      <c r="D35" s="55" t="s">
        <v>20</v>
      </c>
      <c r="E35" s="55" t="s">
        <v>212</v>
      </c>
      <c r="F35" s="55" t="s">
        <v>41</v>
      </c>
      <c r="G35" s="56">
        <f>G36</f>
        <v>5000</v>
      </c>
      <c r="H35" s="45"/>
      <c r="I35" s="45"/>
      <c r="J35" s="45"/>
      <c r="K35" s="45"/>
      <c r="L35" s="45"/>
      <c r="M35" s="56">
        <f>M36</f>
        <v>4000</v>
      </c>
      <c r="R35" s="4">
        <v>6000</v>
      </c>
      <c r="S35" s="115"/>
    </row>
    <row r="36" spans="1:19" s="23" customFormat="1" ht="26.25">
      <c r="A36" s="57">
        <f t="shared" si="0"/>
        <v>23</v>
      </c>
      <c r="B36" s="62" t="s">
        <v>18</v>
      </c>
      <c r="C36" s="53" t="s">
        <v>57</v>
      </c>
      <c r="D36" s="53" t="s">
        <v>20</v>
      </c>
      <c r="E36" s="53" t="s">
        <v>212</v>
      </c>
      <c r="F36" s="53" t="s">
        <v>41</v>
      </c>
      <c r="G36" s="60">
        <v>5000</v>
      </c>
      <c r="H36" s="45"/>
      <c r="I36" s="45"/>
      <c r="J36" s="45"/>
      <c r="K36" s="45"/>
      <c r="L36" s="45"/>
      <c r="M36" s="60">
        <v>4000</v>
      </c>
      <c r="N36" s="1"/>
      <c r="O36" s="1"/>
      <c r="P36" s="1"/>
      <c r="Q36" s="1"/>
      <c r="R36" s="5">
        <v>6000</v>
      </c>
      <c r="S36" s="116"/>
    </row>
    <row r="37" spans="1:19" ht="105">
      <c r="A37" s="57">
        <f t="shared" si="0"/>
        <v>24</v>
      </c>
      <c r="B37" s="59" t="s">
        <v>163</v>
      </c>
      <c r="C37" s="53" t="s">
        <v>57</v>
      </c>
      <c r="D37" s="53" t="s">
        <v>20</v>
      </c>
      <c r="E37" s="53" t="s">
        <v>212</v>
      </c>
      <c r="F37" s="53" t="s">
        <v>42</v>
      </c>
      <c r="G37" s="60"/>
      <c r="H37" s="45"/>
      <c r="I37" s="45"/>
      <c r="J37" s="45"/>
      <c r="K37" s="45"/>
      <c r="L37" s="45"/>
      <c r="M37" s="60">
        <f>M38</f>
        <v>528300</v>
      </c>
      <c r="R37" s="5">
        <v>533909</v>
      </c>
      <c r="S37" s="116"/>
    </row>
    <row r="38" spans="1:19" s="23" customFormat="1" ht="26.25">
      <c r="A38" s="57">
        <f t="shared" si="0"/>
        <v>25</v>
      </c>
      <c r="B38" s="62" t="s">
        <v>19</v>
      </c>
      <c r="C38" s="53" t="s">
        <v>57</v>
      </c>
      <c r="D38" s="53" t="s">
        <v>20</v>
      </c>
      <c r="E38" s="53" t="s">
        <v>212</v>
      </c>
      <c r="F38" s="53" t="s">
        <v>42</v>
      </c>
      <c r="G38" s="60">
        <v>839000</v>
      </c>
      <c r="H38" s="45"/>
      <c r="I38" s="45"/>
      <c r="J38" s="45"/>
      <c r="K38" s="45"/>
      <c r="L38" s="45"/>
      <c r="M38" s="60">
        <v>528300</v>
      </c>
      <c r="R38" s="22">
        <v>533909</v>
      </c>
      <c r="S38" s="117"/>
    </row>
    <row r="39" spans="1:19" ht="51">
      <c r="A39" s="57">
        <f t="shared" si="0"/>
        <v>26</v>
      </c>
      <c r="B39" s="58" t="s">
        <v>201</v>
      </c>
      <c r="C39" s="55"/>
      <c r="D39" s="55" t="s">
        <v>20</v>
      </c>
      <c r="E39" s="55" t="s">
        <v>213</v>
      </c>
      <c r="F39" s="55"/>
      <c r="G39" s="56"/>
      <c r="H39" s="64"/>
      <c r="I39" s="64"/>
      <c r="J39" s="64"/>
      <c r="K39" s="64"/>
      <c r="L39" s="64"/>
      <c r="M39" s="56">
        <f>M40+M51</f>
        <v>454237</v>
      </c>
      <c r="R39" s="4">
        <v>511237</v>
      </c>
      <c r="S39" s="115"/>
    </row>
    <row r="40" spans="1:19" ht="51">
      <c r="A40" s="57">
        <f t="shared" si="0"/>
        <v>27</v>
      </c>
      <c r="B40" s="65" t="s">
        <v>286</v>
      </c>
      <c r="C40" s="55"/>
      <c r="D40" s="55" t="s">
        <v>20</v>
      </c>
      <c r="E40" s="55" t="s">
        <v>214</v>
      </c>
      <c r="F40" s="55" t="s">
        <v>100</v>
      </c>
      <c r="G40" s="56" t="e">
        <f>#REF!</f>
        <v>#REF!</v>
      </c>
      <c r="H40" s="45"/>
      <c r="I40" s="45"/>
      <c r="J40" s="45"/>
      <c r="K40" s="45"/>
      <c r="L40" s="45"/>
      <c r="M40" s="56">
        <f>M41</f>
        <v>414237</v>
      </c>
      <c r="R40" s="4">
        <v>471237</v>
      </c>
      <c r="S40" s="115"/>
    </row>
    <row r="41" spans="1:19" ht="76.5">
      <c r="A41" s="57">
        <f t="shared" si="0"/>
        <v>28</v>
      </c>
      <c r="B41" s="65" t="s">
        <v>264</v>
      </c>
      <c r="C41" s="55"/>
      <c r="D41" s="55" t="s">
        <v>20</v>
      </c>
      <c r="E41" s="55" t="s">
        <v>214</v>
      </c>
      <c r="F41" s="55" t="s">
        <v>49</v>
      </c>
      <c r="G41" s="56"/>
      <c r="H41" s="45"/>
      <c r="I41" s="45"/>
      <c r="J41" s="45"/>
      <c r="K41" s="45"/>
      <c r="L41" s="45"/>
      <c r="M41" s="56">
        <f>M42</f>
        <v>414237</v>
      </c>
      <c r="R41" s="4">
        <v>471237</v>
      </c>
      <c r="S41" s="115"/>
    </row>
    <row r="42" spans="1:19" ht="76.5">
      <c r="A42" s="57">
        <f t="shared" si="0"/>
        <v>29</v>
      </c>
      <c r="B42" s="58" t="s">
        <v>175</v>
      </c>
      <c r="C42" s="55"/>
      <c r="D42" s="55" t="s">
        <v>20</v>
      </c>
      <c r="E42" s="55" t="s">
        <v>214</v>
      </c>
      <c r="F42" s="55" t="s">
        <v>50</v>
      </c>
      <c r="G42" s="56" t="e">
        <f>G43+#REF!+G44+G45+G46+G47+G48+G49+G50+#REF!</f>
        <v>#REF!</v>
      </c>
      <c r="H42" s="45"/>
      <c r="I42" s="45"/>
      <c r="J42" s="45"/>
      <c r="K42" s="45"/>
      <c r="L42" s="45"/>
      <c r="M42" s="56">
        <f>M43+M44+M45+M46+M47+M48+M49+M50</f>
        <v>414237</v>
      </c>
      <c r="R42" s="4">
        <v>471237</v>
      </c>
      <c r="S42" s="115"/>
    </row>
    <row r="43" spans="1:19" s="23" customFormat="1" ht="26.25">
      <c r="A43" s="57">
        <f t="shared" si="0"/>
        <v>30</v>
      </c>
      <c r="B43" s="62" t="s">
        <v>23</v>
      </c>
      <c r="C43" s="53" t="s">
        <v>57</v>
      </c>
      <c r="D43" s="53" t="s">
        <v>20</v>
      </c>
      <c r="E43" s="53" t="s">
        <v>214</v>
      </c>
      <c r="F43" s="53" t="s">
        <v>50</v>
      </c>
      <c r="G43" s="60">
        <v>16000</v>
      </c>
      <c r="H43" s="45"/>
      <c r="I43" s="45"/>
      <c r="J43" s="45"/>
      <c r="K43" s="45"/>
      <c r="L43" s="45"/>
      <c r="M43" s="60">
        <v>60000</v>
      </c>
      <c r="N43" s="31"/>
      <c r="O43" s="31"/>
      <c r="P43" s="31"/>
      <c r="Q43" s="31"/>
      <c r="R43" s="30">
        <v>76000</v>
      </c>
      <c r="S43" s="118"/>
    </row>
    <row r="44" spans="1:19" s="23" customFormat="1" ht="26.25">
      <c r="A44" s="57">
        <f t="shared" si="0"/>
        <v>31</v>
      </c>
      <c r="B44" s="62" t="s">
        <v>24</v>
      </c>
      <c r="C44" s="53" t="s">
        <v>57</v>
      </c>
      <c r="D44" s="53" t="s">
        <v>20</v>
      </c>
      <c r="E44" s="53" t="s">
        <v>214</v>
      </c>
      <c r="F44" s="53" t="s">
        <v>50</v>
      </c>
      <c r="G44" s="60">
        <v>30000</v>
      </c>
      <c r="H44" s="45"/>
      <c r="I44" s="45"/>
      <c r="J44" s="45"/>
      <c r="K44" s="45"/>
      <c r="L44" s="45"/>
      <c r="M44" s="60">
        <v>99237</v>
      </c>
      <c r="N44" s="31"/>
      <c r="O44" s="31"/>
      <c r="P44" s="31"/>
      <c r="Q44" s="31"/>
      <c r="R44" s="30">
        <v>99237</v>
      </c>
      <c r="S44" s="118"/>
    </row>
    <row r="45" spans="1:19" s="23" customFormat="1" ht="35.25" customHeight="1">
      <c r="A45" s="57">
        <f t="shared" si="0"/>
        <v>32</v>
      </c>
      <c r="B45" s="62" t="s">
        <v>25</v>
      </c>
      <c r="C45" s="53" t="s">
        <v>57</v>
      </c>
      <c r="D45" s="53" t="s">
        <v>20</v>
      </c>
      <c r="E45" s="53" t="s">
        <v>214</v>
      </c>
      <c r="F45" s="53" t="s">
        <v>50</v>
      </c>
      <c r="G45" s="60">
        <v>96000</v>
      </c>
      <c r="H45" s="45"/>
      <c r="I45" s="45"/>
      <c r="J45" s="45"/>
      <c r="K45" s="45"/>
      <c r="L45" s="45"/>
      <c r="M45" s="60">
        <v>30000</v>
      </c>
      <c r="N45" s="31"/>
      <c r="O45" s="31"/>
      <c r="P45" s="31"/>
      <c r="Q45" s="31"/>
      <c r="R45" s="30">
        <v>36000</v>
      </c>
      <c r="S45" s="118"/>
    </row>
    <row r="46" spans="1:19" s="23" customFormat="1" ht="26.25">
      <c r="A46" s="57">
        <f t="shared" si="0"/>
        <v>33</v>
      </c>
      <c r="B46" s="62" t="s">
        <v>26</v>
      </c>
      <c r="C46" s="53" t="s">
        <v>57</v>
      </c>
      <c r="D46" s="53" t="s">
        <v>20</v>
      </c>
      <c r="E46" s="53" t="s">
        <v>214</v>
      </c>
      <c r="F46" s="53" t="s">
        <v>50</v>
      </c>
      <c r="G46" s="60">
        <v>61000</v>
      </c>
      <c r="H46" s="45"/>
      <c r="I46" s="45"/>
      <c r="J46" s="45"/>
      <c r="K46" s="45"/>
      <c r="L46" s="45"/>
      <c r="M46" s="60">
        <v>50000</v>
      </c>
      <c r="N46" s="31"/>
      <c r="O46" s="31"/>
      <c r="P46" s="31"/>
      <c r="Q46" s="31"/>
      <c r="R46" s="30">
        <v>70000</v>
      </c>
      <c r="S46" s="118"/>
    </row>
    <row r="47" spans="1:19" s="23" customFormat="1" ht="26.25">
      <c r="A47" s="57">
        <f t="shared" si="0"/>
        <v>34</v>
      </c>
      <c r="B47" s="62" t="s">
        <v>28</v>
      </c>
      <c r="C47" s="53" t="s">
        <v>57</v>
      </c>
      <c r="D47" s="53" t="s">
        <v>20</v>
      </c>
      <c r="E47" s="53" t="s">
        <v>214</v>
      </c>
      <c r="F47" s="53" t="s">
        <v>50</v>
      </c>
      <c r="G47" s="60">
        <v>6000</v>
      </c>
      <c r="H47" s="45"/>
      <c r="I47" s="45"/>
      <c r="J47" s="45"/>
      <c r="K47" s="45"/>
      <c r="L47" s="45"/>
      <c r="M47" s="60">
        <v>10000</v>
      </c>
      <c r="N47" s="31"/>
      <c r="O47" s="31"/>
      <c r="P47" s="31"/>
      <c r="Q47" s="31"/>
      <c r="R47" s="30">
        <v>10000</v>
      </c>
      <c r="S47" s="118"/>
    </row>
    <row r="48" spans="1:19" s="23" customFormat="1" ht="62.25" customHeight="1">
      <c r="A48" s="57">
        <f t="shared" si="0"/>
        <v>35</v>
      </c>
      <c r="B48" s="62" t="s">
        <v>253</v>
      </c>
      <c r="C48" s="53" t="s">
        <v>57</v>
      </c>
      <c r="D48" s="53" t="s">
        <v>20</v>
      </c>
      <c r="E48" s="53" t="s">
        <v>214</v>
      </c>
      <c r="F48" s="53" t="s">
        <v>50</v>
      </c>
      <c r="G48" s="60">
        <v>86000</v>
      </c>
      <c r="H48" s="45"/>
      <c r="I48" s="45"/>
      <c r="J48" s="45"/>
      <c r="K48" s="45"/>
      <c r="L48" s="45"/>
      <c r="M48" s="60">
        <v>100000</v>
      </c>
      <c r="N48" s="31"/>
      <c r="O48" s="31"/>
      <c r="P48" s="31"/>
      <c r="Q48" s="31"/>
      <c r="R48" s="30">
        <v>130000</v>
      </c>
      <c r="S48" s="118"/>
    </row>
    <row r="49" spans="1:19" s="23" customFormat="1" ht="52.5">
      <c r="A49" s="57">
        <f t="shared" si="0"/>
        <v>36</v>
      </c>
      <c r="B49" s="62" t="s">
        <v>254</v>
      </c>
      <c r="C49" s="53" t="s">
        <v>57</v>
      </c>
      <c r="D49" s="53" t="s">
        <v>20</v>
      </c>
      <c r="E49" s="53" t="s">
        <v>214</v>
      </c>
      <c r="F49" s="53" t="s">
        <v>50</v>
      </c>
      <c r="G49" s="60">
        <v>38701.8</v>
      </c>
      <c r="H49" s="45"/>
      <c r="I49" s="45"/>
      <c r="J49" s="45"/>
      <c r="K49" s="45"/>
      <c r="L49" s="45"/>
      <c r="M49" s="60">
        <v>50000</v>
      </c>
      <c r="R49" s="22">
        <v>28000</v>
      </c>
      <c r="S49" s="117"/>
    </row>
    <row r="50" spans="1:19" s="23" customFormat="1" ht="52.5">
      <c r="A50" s="57">
        <f t="shared" si="0"/>
        <v>37</v>
      </c>
      <c r="B50" s="62" t="s">
        <v>255</v>
      </c>
      <c r="C50" s="53" t="s">
        <v>57</v>
      </c>
      <c r="D50" s="53" t="s">
        <v>20</v>
      </c>
      <c r="E50" s="53" t="s">
        <v>214</v>
      </c>
      <c r="F50" s="53" t="s">
        <v>50</v>
      </c>
      <c r="G50" s="60">
        <v>12298.2</v>
      </c>
      <c r="H50" s="45"/>
      <c r="I50" s="45"/>
      <c r="J50" s="45"/>
      <c r="K50" s="45"/>
      <c r="L50" s="45"/>
      <c r="M50" s="60">
        <v>15000</v>
      </c>
      <c r="N50" s="31"/>
      <c r="O50" s="31"/>
      <c r="P50" s="31"/>
      <c r="Q50" s="31"/>
      <c r="R50" s="30">
        <v>22000</v>
      </c>
      <c r="S50" s="118"/>
    </row>
    <row r="51" spans="1:19" ht="198" customHeight="1">
      <c r="A51" s="57">
        <f t="shared" si="0"/>
        <v>38</v>
      </c>
      <c r="B51" s="66" t="s">
        <v>191</v>
      </c>
      <c r="C51" s="55"/>
      <c r="D51" s="55" t="s">
        <v>20</v>
      </c>
      <c r="E51" s="55" t="s">
        <v>215</v>
      </c>
      <c r="F51" s="55"/>
      <c r="G51" s="56"/>
      <c r="H51" s="64"/>
      <c r="I51" s="64"/>
      <c r="J51" s="64"/>
      <c r="K51" s="64"/>
      <c r="L51" s="64"/>
      <c r="M51" s="56">
        <f>M52</f>
        <v>40000</v>
      </c>
      <c r="R51" s="4">
        <v>40000</v>
      </c>
      <c r="S51" s="115"/>
    </row>
    <row r="52" spans="1:19" ht="46.5" customHeight="1">
      <c r="A52" s="57">
        <f t="shared" si="0"/>
        <v>39</v>
      </c>
      <c r="B52" s="66" t="s">
        <v>102</v>
      </c>
      <c r="C52" s="55"/>
      <c r="D52" s="55" t="s">
        <v>20</v>
      </c>
      <c r="E52" s="55" t="s">
        <v>215</v>
      </c>
      <c r="F52" s="55" t="s">
        <v>103</v>
      </c>
      <c r="G52" s="56"/>
      <c r="H52" s="64"/>
      <c r="I52" s="64"/>
      <c r="J52" s="64"/>
      <c r="K52" s="64"/>
      <c r="L52" s="64"/>
      <c r="M52" s="56">
        <f>M53+M56</f>
        <v>40000</v>
      </c>
      <c r="R52" s="4">
        <v>40000</v>
      </c>
      <c r="S52" s="115"/>
    </row>
    <row r="53" spans="1:19" ht="44.25" customHeight="1">
      <c r="A53" s="57">
        <f t="shared" si="0"/>
        <v>40</v>
      </c>
      <c r="B53" s="54" t="s">
        <v>139</v>
      </c>
      <c r="C53" s="55"/>
      <c r="D53" s="55" t="s">
        <v>20</v>
      </c>
      <c r="E53" s="53" t="s">
        <v>216</v>
      </c>
      <c r="F53" s="55" t="s">
        <v>140</v>
      </c>
      <c r="G53" s="56">
        <f>G54</f>
        <v>5000</v>
      </c>
      <c r="H53" s="45"/>
      <c r="I53" s="45"/>
      <c r="J53" s="45"/>
      <c r="K53" s="45"/>
      <c r="L53" s="45"/>
      <c r="M53" s="56">
        <f>M54</f>
        <v>1000</v>
      </c>
      <c r="R53" s="4">
        <v>1000</v>
      </c>
      <c r="S53" s="115"/>
    </row>
    <row r="54" spans="1:19" ht="87" customHeight="1">
      <c r="A54" s="57">
        <f t="shared" si="0"/>
        <v>41</v>
      </c>
      <c r="B54" s="67" t="s">
        <v>265</v>
      </c>
      <c r="C54" s="55"/>
      <c r="D54" s="55" t="s">
        <v>20</v>
      </c>
      <c r="E54" s="53" t="s">
        <v>216</v>
      </c>
      <c r="F54" s="55" t="s">
        <v>141</v>
      </c>
      <c r="G54" s="60">
        <f>G55</f>
        <v>5000</v>
      </c>
      <c r="H54" s="45"/>
      <c r="I54" s="45"/>
      <c r="J54" s="45"/>
      <c r="K54" s="45"/>
      <c r="L54" s="45"/>
      <c r="M54" s="60">
        <f>M55</f>
        <v>1000</v>
      </c>
      <c r="R54" s="5">
        <v>1000</v>
      </c>
      <c r="S54" s="116"/>
    </row>
    <row r="55" spans="1:19" s="23" customFormat="1" ht="25.5" customHeight="1">
      <c r="A55" s="57">
        <f t="shared" si="0"/>
        <v>42</v>
      </c>
      <c r="B55" s="62" t="s">
        <v>27</v>
      </c>
      <c r="C55" s="53" t="s">
        <v>57</v>
      </c>
      <c r="D55" s="53" t="s">
        <v>20</v>
      </c>
      <c r="E55" s="53" t="s">
        <v>216</v>
      </c>
      <c r="F55" s="53" t="s">
        <v>141</v>
      </c>
      <c r="G55" s="60">
        <v>5000</v>
      </c>
      <c r="H55" s="45"/>
      <c r="I55" s="45"/>
      <c r="J55" s="45"/>
      <c r="K55" s="45"/>
      <c r="L55" s="45"/>
      <c r="M55" s="60">
        <v>1000</v>
      </c>
      <c r="N55" s="31"/>
      <c r="O55" s="31"/>
      <c r="P55" s="31"/>
      <c r="Q55" s="31"/>
      <c r="R55" s="30">
        <v>1000</v>
      </c>
      <c r="S55" s="118"/>
    </row>
    <row r="56" spans="1:19" ht="59.25" customHeight="1">
      <c r="A56" s="57">
        <f t="shared" si="0"/>
        <v>43</v>
      </c>
      <c r="B56" s="54" t="s">
        <v>120</v>
      </c>
      <c r="C56" s="55"/>
      <c r="D56" s="55" t="s">
        <v>20</v>
      </c>
      <c r="E56" s="53" t="s">
        <v>216</v>
      </c>
      <c r="F56" s="55" t="s">
        <v>121</v>
      </c>
      <c r="G56" s="56">
        <f>G57</f>
        <v>12000</v>
      </c>
      <c r="H56" s="45"/>
      <c r="I56" s="45"/>
      <c r="J56" s="45"/>
      <c r="K56" s="45"/>
      <c r="L56" s="45"/>
      <c r="M56" s="56">
        <f>M57+M59</f>
        <v>39000</v>
      </c>
      <c r="R56" s="4">
        <v>39000</v>
      </c>
      <c r="S56" s="115"/>
    </row>
    <row r="57" spans="1:19" ht="54.75" customHeight="1">
      <c r="A57" s="57">
        <f t="shared" si="0"/>
        <v>44</v>
      </c>
      <c r="B57" s="54" t="s">
        <v>246</v>
      </c>
      <c r="C57" s="55"/>
      <c r="D57" s="55" t="s">
        <v>20</v>
      </c>
      <c r="E57" s="53" t="s">
        <v>216</v>
      </c>
      <c r="F57" s="55" t="s">
        <v>119</v>
      </c>
      <c r="G57" s="56">
        <f>G58</f>
        <v>12000</v>
      </c>
      <c r="H57" s="45"/>
      <c r="I57" s="45"/>
      <c r="J57" s="45"/>
      <c r="K57" s="45"/>
      <c r="L57" s="45"/>
      <c r="M57" s="56">
        <f>M58</f>
        <v>14000</v>
      </c>
      <c r="R57" s="4">
        <v>14000</v>
      </c>
      <c r="S57" s="115"/>
    </row>
    <row r="58" spans="1:19" s="23" customFormat="1" ht="25.5" customHeight="1">
      <c r="A58" s="57">
        <f t="shared" si="0"/>
        <v>45</v>
      </c>
      <c r="B58" s="62" t="s">
        <v>27</v>
      </c>
      <c r="C58" s="53" t="s">
        <v>57</v>
      </c>
      <c r="D58" s="53" t="s">
        <v>20</v>
      </c>
      <c r="E58" s="53" t="s">
        <v>216</v>
      </c>
      <c r="F58" s="53" t="s">
        <v>119</v>
      </c>
      <c r="G58" s="60">
        <v>12000</v>
      </c>
      <c r="H58" s="45"/>
      <c r="I58" s="45"/>
      <c r="J58" s="45"/>
      <c r="K58" s="45"/>
      <c r="L58" s="45"/>
      <c r="M58" s="60">
        <v>14000</v>
      </c>
      <c r="N58" s="31"/>
      <c r="O58" s="31"/>
      <c r="P58" s="31"/>
      <c r="Q58" s="31"/>
      <c r="R58" s="30">
        <v>14000</v>
      </c>
      <c r="S58" s="118"/>
    </row>
    <row r="59" spans="1:19" ht="25.5" customHeight="1">
      <c r="A59" s="57">
        <f t="shared" si="0"/>
        <v>46</v>
      </c>
      <c r="B59" s="54" t="s">
        <v>249</v>
      </c>
      <c r="C59" s="55" t="s">
        <v>57</v>
      </c>
      <c r="D59" s="55" t="s">
        <v>20</v>
      </c>
      <c r="E59" s="55" t="s">
        <v>215</v>
      </c>
      <c r="F59" s="55" t="s">
        <v>250</v>
      </c>
      <c r="G59" s="56"/>
      <c r="H59" s="64"/>
      <c r="I59" s="64"/>
      <c r="J59" s="64"/>
      <c r="K59" s="64"/>
      <c r="L59" s="64"/>
      <c r="M59" s="56">
        <f>M60</f>
        <v>25000</v>
      </c>
      <c r="N59" s="31"/>
      <c r="O59" s="31"/>
      <c r="P59" s="31"/>
      <c r="Q59" s="31"/>
      <c r="R59" s="32">
        <v>25000</v>
      </c>
      <c r="S59" s="119"/>
    </row>
    <row r="60" spans="1:19" s="23" customFormat="1" ht="25.5" customHeight="1">
      <c r="A60" s="57">
        <f t="shared" si="0"/>
        <v>47</v>
      </c>
      <c r="B60" s="62" t="s">
        <v>27</v>
      </c>
      <c r="C60" s="53" t="s">
        <v>57</v>
      </c>
      <c r="D60" s="53" t="s">
        <v>20</v>
      </c>
      <c r="E60" s="53" t="s">
        <v>215</v>
      </c>
      <c r="F60" s="53" t="s">
        <v>250</v>
      </c>
      <c r="G60" s="60"/>
      <c r="H60" s="45"/>
      <c r="I60" s="45"/>
      <c r="J60" s="45"/>
      <c r="K60" s="45"/>
      <c r="L60" s="45"/>
      <c r="M60" s="60">
        <v>25000</v>
      </c>
      <c r="N60" s="31"/>
      <c r="O60" s="31"/>
      <c r="P60" s="31"/>
      <c r="Q60" s="31"/>
      <c r="R60" s="30">
        <v>25000</v>
      </c>
      <c r="S60" s="118"/>
    </row>
    <row r="61" spans="1:19" ht="25.5" customHeight="1">
      <c r="A61" s="57">
        <f t="shared" si="0"/>
        <v>48</v>
      </c>
      <c r="B61" s="54" t="s">
        <v>138</v>
      </c>
      <c r="C61" s="55"/>
      <c r="D61" s="55" t="s">
        <v>20</v>
      </c>
      <c r="E61" s="55" t="s">
        <v>165</v>
      </c>
      <c r="F61" s="55"/>
      <c r="G61" s="56"/>
      <c r="H61" s="64"/>
      <c r="I61" s="64"/>
      <c r="J61" s="64"/>
      <c r="K61" s="64"/>
      <c r="L61" s="64"/>
      <c r="M61" s="56">
        <f>M65</f>
        <v>32000</v>
      </c>
      <c r="R61" s="4">
        <v>32000</v>
      </c>
      <c r="S61" s="115"/>
    </row>
    <row r="62" spans="1:19" ht="76.5">
      <c r="A62" s="57">
        <f t="shared" si="0"/>
        <v>49</v>
      </c>
      <c r="B62" s="54" t="s">
        <v>210</v>
      </c>
      <c r="C62" s="53"/>
      <c r="D62" s="55" t="s">
        <v>20</v>
      </c>
      <c r="E62" s="55" t="s">
        <v>166</v>
      </c>
      <c r="F62" s="55"/>
      <c r="G62" s="56"/>
      <c r="H62" s="64"/>
      <c r="I62" s="64"/>
      <c r="J62" s="64"/>
      <c r="K62" s="64"/>
      <c r="L62" s="64"/>
      <c r="M62" s="56">
        <f>M63</f>
        <v>32000</v>
      </c>
      <c r="R62" s="4">
        <v>32000</v>
      </c>
      <c r="S62" s="115"/>
    </row>
    <row r="63" spans="1:19" ht="51">
      <c r="A63" s="57">
        <f t="shared" si="0"/>
        <v>50</v>
      </c>
      <c r="B63" s="54" t="s">
        <v>271</v>
      </c>
      <c r="C63" s="53"/>
      <c r="D63" s="55" t="s">
        <v>20</v>
      </c>
      <c r="E63" s="55" t="s">
        <v>166</v>
      </c>
      <c r="F63" s="55"/>
      <c r="G63" s="56"/>
      <c r="H63" s="64"/>
      <c r="I63" s="64"/>
      <c r="J63" s="64"/>
      <c r="K63" s="64"/>
      <c r="L63" s="64"/>
      <c r="M63" s="56">
        <f>M64</f>
        <v>32000</v>
      </c>
      <c r="R63" s="4">
        <v>32000</v>
      </c>
      <c r="S63" s="115"/>
    </row>
    <row r="64" spans="1:19" ht="187.5" customHeight="1">
      <c r="A64" s="57">
        <f t="shared" si="0"/>
        <v>51</v>
      </c>
      <c r="B64" s="66" t="s">
        <v>191</v>
      </c>
      <c r="C64" s="55"/>
      <c r="D64" s="55" t="s">
        <v>20</v>
      </c>
      <c r="E64" s="55" t="s">
        <v>217</v>
      </c>
      <c r="F64" s="55"/>
      <c r="G64" s="56"/>
      <c r="H64" s="64"/>
      <c r="I64" s="64"/>
      <c r="J64" s="64"/>
      <c r="K64" s="64"/>
      <c r="L64" s="64"/>
      <c r="M64" s="56">
        <f>M65</f>
        <v>32000</v>
      </c>
      <c r="R64" s="4">
        <v>32000</v>
      </c>
      <c r="S64" s="115"/>
    </row>
    <row r="65" spans="1:19" ht="93" customHeight="1">
      <c r="A65" s="57">
        <f t="shared" si="0"/>
        <v>52</v>
      </c>
      <c r="B65" s="65" t="s">
        <v>286</v>
      </c>
      <c r="C65" s="53"/>
      <c r="D65" s="55" t="s">
        <v>20</v>
      </c>
      <c r="E65" s="55" t="s">
        <v>217</v>
      </c>
      <c r="F65" s="55" t="s">
        <v>100</v>
      </c>
      <c r="G65" s="56"/>
      <c r="H65" s="64"/>
      <c r="I65" s="64"/>
      <c r="J65" s="64"/>
      <c r="K65" s="64"/>
      <c r="L65" s="64"/>
      <c r="M65" s="56">
        <f>M66</f>
        <v>32000</v>
      </c>
      <c r="R65" s="4">
        <v>32000</v>
      </c>
      <c r="S65" s="115"/>
    </row>
    <row r="66" spans="1:19" ht="98.25" customHeight="1">
      <c r="A66" s="57">
        <f t="shared" si="0"/>
        <v>53</v>
      </c>
      <c r="B66" s="58" t="s">
        <v>175</v>
      </c>
      <c r="C66" s="53"/>
      <c r="D66" s="55" t="s">
        <v>20</v>
      </c>
      <c r="E66" s="55" t="s">
        <v>217</v>
      </c>
      <c r="F66" s="55" t="s">
        <v>50</v>
      </c>
      <c r="G66" s="56"/>
      <c r="H66" s="64"/>
      <c r="I66" s="64"/>
      <c r="J66" s="64"/>
      <c r="K66" s="64"/>
      <c r="L66" s="64"/>
      <c r="M66" s="56">
        <f>M67</f>
        <v>32000</v>
      </c>
      <c r="R66" s="4">
        <v>32000</v>
      </c>
      <c r="S66" s="115"/>
    </row>
    <row r="67" spans="1:19" s="23" customFormat="1" ht="25.5" customHeight="1">
      <c r="A67" s="57">
        <f t="shared" si="0"/>
        <v>54</v>
      </c>
      <c r="B67" s="62" t="s">
        <v>26</v>
      </c>
      <c r="C67" s="53" t="s">
        <v>57</v>
      </c>
      <c r="D67" s="53" t="s">
        <v>20</v>
      </c>
      <c r="E67" s="53" t="s">
        <v>217</v>
      </c>
      <c r="F67" s="53" t="s">
        <v>50</v>
      </c>
      <c r="G67" s="60"/>
      <c r="H67" s="45"/>
      <c r="I67" s="45"/>
      <c r="J67" s="45"/>
      <c r="K67" s="45"/>
      <c r="L67" s="45"/>
      <c r="M67" s="60">
        <v>32000</v>
      </c>
      <c r="N67" s="1"/>
      <c r="O67" s="1"/>
      <c r="P67" s="1"/>
      <c r="Q67" s="1"/>
      <c r="R67" s="5">
        <v>32000</v>
      </c>
      <c r="S67" s="116"/>
    </row>
    <row r="68" spans="1:19" ht="102">
      <c r="A68" s="57">
        <f t="shared" si="0"/>
        <v>55</v>
      </c>
      <c r="B68" s="58" t="s">
        <v>31</v>
      </c>
      <c r="C68" s="55"/>
      <c r="D68" s="55" t="s">
        <v>30</v>
      </c>
      <c r="E68" s="55"/>
      <c r="F68" s="55"/>
      <c r="G68" s="56">
        <f>G69</f>
        <v>33517.17</v>
      </c>
      <c r="H68" s="45"/>
      <c r="I68" s="45"/>
      <c r="J68" s="45"/>
      <c r="K68" s="45"/>
      <c r="L68" s="45"/>
      <c r="M68" s="56">
        <f aca="true" t="shared" si="1" ref="M68:M73">M69</f>
        <v>598328.02</v>
      </c>
      <c r="R68" s="4">
        <v>42042.36</v>
      </c>
      <c r="S68" s="115"/>
    </row>
    <row r="69" spans="1:19" ht="26.25">
      <c r="A69" s="57">
        <f t="shared" si="0"/>
        <v>56</v>
      </c>
      <c r="B69" s="58" t="s">
        <v>128</v>
      </c>
      <c r="C69" s="47"/>
      <c r="D69" s="47" t="s">
        <v>30</v>
      </c>
      <c r="E69" s="55" t="s">
        <v>167</v>
      </c>
      <c r="F69" s="47" t="s">
        <v>9</v>
      </c>
      <c r="G69" s="60">
        <f>G70</f>
        <v>33517.17</v>
      </c>
      <c r="H69" s="45"/>
      <c r="I69" s="45"/>
      <c r="J69" s="45"/>
      <c r="K69" s="45"/>
      <c r="L69" s="45"/>
      <c r="M69" s="60">
        <f>M70</f>
        <v>598328.02</v>
      </c>
      <c r="R69" s="5">
        <v>42042.36</v>
      </c>
      <c r="S69" s="116"/>
    </row>
    <row r="70" spans="1:19" ht="76.5" customHeight="1">
      <c r="A70" s="57">
        <f t="shared" si="0"/>
        <v>57</v>
      </c>
      <c r="B70" s="68" t="s">
        <v>202</v>
      </c>
      <c r="C70" s="47"/>
      <c r="D70" s="47" t="s">
        <v>30</v>
      </c>
      <c r="E70" s="47" t="s">
        <v>248</v>
      </c>
      <c r="F70" s="47" t="s">
        <v>9</v>
      </c>
      <c r="G70" s="60">
        <f>G72</f>
        <v>33517.17</v>
      </c>
      <c r="H70" s="45"/>
      <c r="I70" s="45"/>
      <c r="J70" s="45"/>
      <c r="K70" s="45"/>
      <c r="L70" s="45"/>
      <c r="M70" s="60">
        <f t="shared" si="1"/>
        <v>598328.02</v>
      </c>
      <c r="R70" s="5">
        <v>42042.36</v>
      </c>
      <c r="S70" s="116"/>
    </row>
    <row r="71" spans="1:19" ht="186.75" customHeight="1">
      <c r="A71" s="57">
        <f t="shared" si="0"/>
        <v>58</v>
      </c>
      <c r="B71" s="66" t="s">
        <v>191</v>
      </c>
      <c r="C71" s="47"/>
      <c r="D71" s="47" t="s">
        <v>203</v>
      </c>
      <c r="E71" s="47" t="s">
        <v>247</v>
      </c>
      <c r="F71" s="47"/>
      <c r="G71" s="60"/>
      <c r="H71" s="45"/>
      <c r="I71" s="45"/>
      <c r="J71" s="45"/>
      <c r="K71" s="45"/>
      <c r="L71" s="45"/>
      <c r="M71" s="60">
        <f t="shared" si="1"/>
        <v>598328.02</v>
      </c>
      <c r="R71" s="5">
        <v>42042.36</v>
      </c>
      <c r="S71" s="116"/>
    </row>
    <row r="72" spans="1:19" ht="26.25">
      <c r="A72" s="57">
        <f t="shared" si="0"/>
        <v>59</v>
      </c>
      <c r="B72" s="58" t="s">
        <v>101</v>
      </c>
      <c r="C72" s="69"/>
      <c r="D72" s="47" t="s">
        <v>30</v>
      </c>
      <c r="E72" s="47" t="s">
        <v>247</v>
      </c>
      <c r="F72" s="47" t="s">
        <v>16</v>
      </c>
      <c r="G72" s="60">
        <f>G73</f>
        <v>33517.17</v>
      </c>
      <c r="H72" s="45"/>
      <c r="I72" s="45"/>
      <c r="J72" s="45"/>
      <c r="K72" s="45"/>
      <c r="L72" s="45"/>
      <c r="M72" s="60">
        <f t="shared" si="1"/>
        <v>598328.02</v>
      </c>
      <c r="R72" s="5">
        <v>42042.36</v>
      </c>
      <c r="S72" s="116"/>
    </row>
    <row r="73" spans="1:19" ht="26.25">
      <c r="A73" s="57">
        <f t="shared" si="0"/>
        <v>60</v>
      </c>
      <c r="B73" s="61" t="s">
        <v>84</v>
      </c>
      <c r="C73" s="69"/>
      <c r="D73" s="69" t="s">
        <v>30</v>
      </c>
      <c r="E73" s="47" t="s">
        <v>247</v>
      </c>
      <c r="F73" s="69" t="s">
        <v>115</v>
      </c>
      <c r="G73" s="60">
        <f>G74</f>
        <v>33517.17</v>
      </c>
      <c r="H73" s="45"/>
      <c r="I73" s="45"/>
      <c r="J73" s="45"/>
      <c r="K73" s="45"/>
      <c r="L73" s="45"/>
      <c r="M73" s="60">
        <f t="shared" si="1"/>
        <v>598328.02</v>
      </c>
      <c r="R73" s="5">
        <v>42042.36</v>
      </c>
      <c r="S73" s="116"/>
    </row>
    <row r="74" spans="1:19" s="23" customFormat="1" ht="52.5">
      <c r="A74" s="57">
        <f t="shared" si="0"/>
        <v>61</v>
      </c>
      <c r="B74" s="62" t="s">
        <v>93</v>
      </c>
      <c r="C74" s="69" t="s">
        <v>57</v>
      </c>
      <c r="D74" s="69" t="s">
        <v>30</v>
      </c>
      <c r="E74" s="47" t="s">
        <v>247</v>
      </c>
      <c r="F74" s="69" t="s">
        <v>115</v>
      </c>
      <c r="G74" s="70">
        <v>33517.17</v>
      </c>
      <c r="H74" s="45"/>
      <c r="I74" s="45"/>
      <c r="J74" s="45"/>
      <c r="K74" s="45"/>
      <c r="L74" s="45"/>
      <c r="M74" s="70">
        <v>598328.02</v>
      </c>
      <c r="R74" s="24">
        <v>42042.36</v>
      </c>
      <c r="S74" s="120"/>
    </row>
    <row r="75" spans="1:19" ht="26.25">
      <c r="A75" s="57">
        <f t="shared" si="0"/>
        <v>62</v>
      </c>
      <c r="B75" s="58" t="s">
        <v>32</v>
      </c>
      <c r="C75" s="47"/>
      <c r="D75" s="47" t="s">
        <v>85</v>
      </c>
      <c r="E75" s="47" t="s">
        <v>9</v>
      </c>
      <c r="F75" s="47" t="s">
        <v>9</v>
      </c>
      <c r="G75" s="56">
        <f>G76</f>
        <v>12000</v>
      </c>
      <c r="H75" s="45"/>
      <c r="I75" s="45"/>
      <c r="J75" s="45"/>
      <c r="K75" s="45"/>
      <c r="L75" s="45"/>
      <c r="M75" s="56">
        <f>M76</f>
        <v>5000</v>
      </c>
      <c r="N75" s="31"/>
      <c r="O75" s="31"/>
      <c r="P75" s="31"/>
      <c r="Q75" s="31"/>
      <c r="R75" s="32">
        <v>5000</v>
      </c>
      <c r="S75" s="119"/>
    </row>
    <row r="76" spans="1:19" ht="27" thickBot="1">
      <c r="A76" s="57">
        <f t="shared" si="0"/>
        <v>63</v>
      </c>
      <c r="B76" s="58" t="s">
        <v>128</v>
      </c>
      <c r="C76" s="47"/>
      <c r="D76" s="47" t="s">
        <v>85</v>
      </c>
      <c r="E76" s="55" t="s">
        <v>160</v>
      </c>
      <c r="F76" s="47" t="s">
        <v>9</v>
      </c>
      <c r="G76" s="56">
        <f>G79</f>
        <v>12000</v>
      </c>
      <c r="H76" s="45"/>
      <c r="I76" s="45"/>
      <c r="J76" s="45"/>
      <c r="K76" s="45"/>
      <c r="L76" s="45"/>
      <c r="M76" s="56">
        <f>M79</f>
        <v>5000</v>
      </c>
      <c r="N76" s="31"/>
      <c r="O76" s="31"/>
      <c r="P76" s="31"/>
      <c r="Q76" s="31"/>
      <c r="R76" s="32">
        <v>5000</v>
      </c>
      <c r="S76" s="119"/>
    </row>
    <row r="77" spans="1:19" ht="60" customHeight="1" thickBot="1">
      <c r="A77" s="57">
        <f t="shared" si="0"/>
        <v>64</v>
      </c>
      <c r="B77" s="71" t="s">
        <v>174</v>
      </c>
      <c r="C77" s="47"/>
      <c r="D77" s="47" t="s">
        <v>85</v>
      </c>
      <c r="E77" s="72" t="s">
        <v>218</v>
      </c>
      <c r="F77" s="47" t="s">
        <v>9</v>
      </c>
      <c r="G77" s="60">
        <f>G78</f>
        <v>12000</v>
      </c>
      <c r="H77" s="45"/>
      <c r="I77" s="45"/>
      <c r="J77" s="45"/>
      <c r="K77" s="45"/>
      <c r="L77" s="45"/>
      <c r="M77" s="56">
        <f>M78</f>
        <v>5000</v>
      </c>
      <c r="N77" s="31"/>
      <c r="O77" s="31"/>
      <c r="P77" s="31"/>
      <c r="Q77" s="31"/>
      <c r="R77" s="32">
        <v>5000</v>
      </c>
      <c r="S77" s="119"/>
    </row>
    <row r="78" spans="1:19" ht="26.25">
      <c r="A78" s="57">
        <f t="shared" si="0"/>
        <v>65</v>
      </c>
      <c r="B78" s="58" t="s">
        <v>102</v>
      </c>
      <c r="C78" s="47"/>
      <c r="D78" s="47" t="s">
        <v>85</v>
      </c>
      <c r="E78" s="72" t="s">
        <v>218</v>
      </c>
      <c r="F78" s="47" t="s">
        <v>103</v>
      </c>
      <c r="G78" s="60">
        <f>G79</f>
        <v>12000</v>
      </c>
      <c r="H78" s="45"/>
      <c r="I78" s="45"/>
      <c r="J78" s="45"/>
      <c r="K78" s="45"/>
      <c r="L78" s="45"/>
      <c r="M78" s="56">
        <f>M79</f>
        <v>5000</v>
      </c>
      <c r="N78" s="31"/>
      <c r="O78" s="31"/>
      <c r="P78" s="31"/>
      <c r="Q78" s="31"/>
      <c r="R78" s="32">
        <v>5000</v>
      </c>
      <c r="S78" s="119"/>
    </row>
    <row r="79" spans="1:19" ht="26.25">
      <c r="A79" s="57">
        <f t="shared" si="0"/>
        <v>66</v>
      </c>
      <c r="B79" s="58" t="s">
        <v>104</v>
      </c>
      <c r="C79" s="47"/>
      <c r="D79" s="47" t="s">
        <v>85</v>
      </c>
      <c r="E79" s="72" t="s">
        <v>218</v>
      </c>
      <c r="F79" s="47" t="s">
        <v>105</v>
      </c>
      <c r="G79" s="60">
        <f>G80</f>
        <v>12000</v>
      </c>
      <c r="H79" s="45"/>
      <c r="I79" s="45"/>
      <c r="J79" s="45"/>
      <c r="K79" s="45"/>
      <c r="L79" s="45"/>
      <c r="M79" s="56">
        <f>M80</f>
        <v>5000</v>
      </c>
      <c r="N79" s="31"/>
      <c r="O79" s="31"/>
      <c r="P79" s="31"/>
      <c r="Q79" s="31"/>
      <c r="R79" s="32">
        <v>5000</v>
      </c>
      <c r="S79" s="119"/>
    </row>
    <row r="80" spans="1:19" s="23" customFormat="1" ht="33.75" customHeight="1">
      <c r="A80" s="57">
        <f>A79+1</f>
        <v>67</v>
      </c>
      <c r="B80" s="62" t="s">
        <v>27</v>
      </c>
      <c r="C80" s="53" t="s">
        <v>57</v>
      </c>
      <c r="D80" s="53" t="s">
        <v>85</v>
      </c>
      <c r="E80" s="73" t="s">
        <v>218</v>
      </c>
      <c r="F80" s="53" t="s">
        <v>105</v>
      </c>
      <c r="G80" s="60">
        <v>12000</v>
      </c>
      <c r="H80" s="45"/>
      <c r="I80" s="45"/>
      <c r="J80" s="45"/>
      <c r="K80" s="45"/>
      <c r="L80" s="45"/>
      <c r="M80" s="60">
        <v>5000</v>
      </c>
      <c r="N80" s="31"/>
      <c r="O80" s="31"/>
      <c r="P80" s="31"/>
      <c r="Q80" s="31"/>
      <c r="R80" s="30">
        <v>5000</v>
      </c>
      <c r="S80" s="118"/>
    </row>
    <row r="81" spans="1:19" ht="33.75" customHeight="1">
      <c r="A81" s="57">
        <f>A80+1</f>
        <v>68</v>
      </c>
      <c r="B81" s="54" t="s">
        <v>148</v>
      </c>
      <c r="C81" s="55"/>
      <c r="D81" s="55" t="s">
        <v>149</v>
      </c>
      <c r="E81" s="55"/>
      <c r="F81" s="55"/>
      <c r="G81" s="56" t="e">
        <f>G83</f>
        <v>#REF!</v>
      </c>
      <c r="H81" s="45"/>
      <c r="I81" s="45"/>
      <c r="J81" s="45"/>
      <c r="K81" s="45"/>
      <c r="L81" s="45"/>
      <c r="M81" s="56">
        <f>M83+M88</f>
        <v>50700</v>
      </c>
      <c r="R81" s="4">
        <v>50700</v>
      </c>
      <c r="S81" s="115"/>
    </row>
    <row r="82" spans="1:19" ht="33.75" customHeight="1">
      <c r="A82" s="57">
        <f>A81+1</f>
        <v>69</v>
      </c>
      <c r="B82" s="54" t="s">
        <v>128</v>
      </c>
      <c r="C82" s="55"/>
      <c r="D82" s="55" t="s">
        <v>149</v>
      </c>
      <c r="E82" s="55" t="s">
        <v>167</v>
      </c>
      <c r="F82" s="55"/>
      <c r="G82" s="56"/>
      <c r="H82" s="45"/>
      <c r="I82" s="45"/>
      <c r="J82" s="45"/>
      <c r="K82" s="45"/>
      <c r="L82" s="45"/>
      <c r="M82" s="56">
        <v>700</v>
      </c>
      <c r="R82" s="4">
        <v>700</v>
      </c>
      <c r="S82" s="115"/>
    </row>
    <row r="83" spans="1:19" ht="204.75" customHeight="1">
      <c r="A83" s="57">
        <f>A82+1</f>
        <v>70</v>
      </c>
      <c r="B83" s="74" t="s">
        <v>150</v>
      </c>
      <c r="C83" s="53"/>
      <c r="D83" s="55" t="s">
        <v>149</v>
      </c>
      <c r="E83" s="75" t="s">
        <v>168</v>
      </c>
      <c r="F83" s="55"/>
      <c r="G83" s="56" t="e">
        <f>G84</f>
        <v>#REF!</v>
      </c>
      <c r="H83" s="45"/>
      <c r="I83" s="45"/>
      <c r="J83" s="45"/>
      <c r="K83" s="45"/>
      <c r="L83" s="45"/>
      <c r="M83" s="56">
        <f>M84</f>
        <v>700</v>
      </c>
      <c r="R83" s="4">
        <v>700</v>
      </c>
      <c r="S83" s="115"/>
    </row>
    <row r="84" spans="1:19" ht="51">
      <c r="A84" s="57">
        <f aca="true" t="shared" si="2" ref="A84:A130">A83+1</f>
        <v>71</v>
      </c>
      <c r="B84" s="65" t="s">
        <v>286</v>
      </c>
      <c r="C84" s="53"/>
      <c r="D84" s="55" t="s">
        <v>149</v>
      </c>
      <c r="E84" s="76" t="s">
        <v>168</v>
      </c>
      <c r="F84" s="55" t="s">
        <v>100</v>
      </c>
      <c r="G84" s="56" t="e">
        <f>#REF!</f>
        <v>#REF!</v>
      </c>
      <c r="H84" s="45"/>
      <c r="I84" s="45"/>
      <c r="J84" s="45"/>
      <c r="K84" s="45"/>
      <c r="L84" s="45"/>
      <c r="M84" s="56">
        <f>M85</f>
        <v>700</v>
      </c>
      <c r="R84" s="4">
        <v>700</v>
      </c>
      <c r="S84" s="115"/>
    </row>
    <row r="85" spans="1:19" ht="76.5">
      <c r="A85" s="57">
        <f t="shared" si="2"/>
        <v>72</v>
      </c>
      <c r="B85" s="65" t="s">
        <v>264</v>
      </c>
      <c r="C85" s="53"/>
      <c r="D85" s="55" t="s">
        <v>149</v>
      </c>
      <c r="E85" s="76" t="s">
        <v>168</v>
      </c>
      <c r="F85" s="55" t="s">
        <v>49</v>
      </c>
      <c r="G85" s="56"/>
      <c r="H85" s="45"/>
      <c r="I85" s="45"/>
      <c r="J85" s="45"/>
      <c r="K85" s="45"/>
      <c r="L85" s="45"/>
      <c r="M85" s="56">
        <f>M86</f>
        <v>700</v>
      </c>
      <c r="R85" s="4">
        <v>700</v>
      </c>
      <c r="S85" s="115"/>
    </row>
    <row r="86" spans="1:19" ht="89.25" customHeight="1">
      <c r="A86" s="57">
        <f t="shared" si="2"/>
        <v>73</v>
      </c>
      <c r="B86" s="58" t="s">
        <v>175</v>
      </c>
      <c r="C86" s="53"/>
      <c r="D86" s="55" t="s">
        <v>149</v>
      </c>
      <c r="E86" s="76" t="s">
        <v>168</v>
      </c>
      <c r="F86" s="55" t="s">
        <v>50</v>
      </c>
      <c r="G86" s="56">
        <f>G87</f>
        <v>700</v>
      </c>
      <c r="H86" s="45"/>
      <c r="I86" s="45"/>
      <c r="J86" s="45"/>
      <c r="K86" s="45"/>
      <c r="L86" s="45"/>
      <c r="M86" s="56">
        <f>M87</f>
        <v>700</v>
      </c>
      <c r="R86" s="4">
        <v>700</v>
      </c>
      <c r="S86" s="115"/>
    </row>
    <row r="87" spans="1:19" s="23" customFormat="1" ht="45" customHeight="1">
      <c r="A87" s="57">
        <f t="shared" si="2"/>
        <v>74</v>
      </c>
      <c r="B87" s="62" t="s">
        <v>29</v>
      </c>
      <c r="C87" s="53" t="s">
        <v>57</v>
      </c>
      <c r="D87" s="53" t="s">
        <v>149</v>
      </c>
      <c r="E87" s="76" t="s">
        <v>168</v>
      </c>
      <c r="F87" s="53" t="s">
        <v>50</v>
      </c>
      <c r="G87" s="60">
        <v>700</v>
      </c>
      <c r="H87" s="45"/>
      <c r="I87" s="45"/>
      <c r="J87" s="45"/>
      <c r="K87" s="45"/>
      <c r="L87" s="45"/>
      <c r="M87" s="60">
        <v>700</v>
      </c>
      <c r="N87" s="31"/>
      <c r="O87" s="31"/>
      <c r="P87" s="31"/>
      <c r="Q87" s="31"/>
      <c r="R87" s="30">
        <v>700</v>
      </c>
      <c r="S87" s="118"/>
    </row>
    <row r="88" spans="1:19" ht="65.25" customHeight="1">
      <c r="A88" s="57">
        <f t="shared" si="2"/>
        <v>75</v>
      </c>
      <c r="B88" s="77" t="s">
        <v>128</v>
      </c>
      <c r="C88" s="53"/>
      <c r="D88" s="55" t="s">
        <v>149</v>
      </c>
      <c r="E88" s="55" t="s">
        <v>160</v>
      </c>
      <c r="F88" s="55"/>
      <c r="G88" s="56"/>
      <c r="H88" s="64"/>
      <c r="I88" s="64"/>
      <c r="J88" s="64"/>
      <c r="K88" s="64"/>
      <c r="L88" s="64"/>
      <c r="M88" s="56">
        <f aca="true" t="shared" si="3" ref="M88:M93">M89</f>
        <v>50000</v>
      </c>
      <c r="R88" s="4">
        <v>50000</v>
      </c>
      <c r="S88" s="115"/>
    </row>
    <row r="89" spans="1:19" ht="69" customHeight="1">
      <c r="A89" s="57">
        <f t="shared" si="2"/>
        <v>76</v>
      </c>
      <c r="B89" s="77" t="s">
        <v>256</v>
      </c>
      <c r="C89" s="53"/>
      <c r="D89" s="55" t="s">
        <v>149</v>
      </c>
      <c r="E89" s="55" t="s">
        <v>257</v>
      </c>
      <c r="F89" s="55"/>
      <c r="G89" s="56"/>
      <c r="H89" s="64"/>
      <c r="I89" s="64"/>
      <c r="J89" s="64"/>
      <c r="K89" s="64"/>
      <c r="L89" s="64"/>
      <c r="M89" s="56">
        <f>M90</f>
        <v>50000</v>
      </c>
      <c r="R89" s="4">
        <v>50000</v>
      </c>
      <c r="S89" s="115"/>
    </row>
    <row r="90" spans="1:19" ht="192.75" customHeight="1">
      <c r="A90" s="57">
        <f t="shared" si="2"/>
        <v>77</v>
      </c>
      <c r="B90" s="66" t="s">
        <v>191</v>
      </c>
      <c r="C90" s="53"/>
      <c r="D90" s="53" t="s">
        <v>149</v>
      </c>
      <c r="E90" s="55" t="s">
        <v>258</v>
      </c>
      <c r="F90" s="53"/>
      <c r="G90" s="60"/>
      <c r="H90" s="45"/>
      <c r="I90" s="45"/>
      <c r="J90" s="45"/>
      <c r="K90" s="45"/>
      <c r="L90" s="45"/>
      <c r="M90" s="60">
        <f t="shared" si="3"/>
        <v>50000</v>
      </c>
      <c r="R90" s="5">
        <v>50000</v>
      </c>
      <c r="S90" s="116"/>
    </row>
    <row r="91" spans="1:19" ht="93.75" customHeight="1">
      <c r="A91" s="57">
        <f t="shared" si="2"/>
        <v>78</v>
      </c>
      <c r="B91" s="65" t="s">
        <v>286</v>
      </c>
      <c r="C91" s="53"/>
      <c r="D91" s="53" t="s">
        <v>149</v>
      </c>
      <c r="E91" s="55" t="s">
        <v>258</v>
      </c>
      <c r="F91" s="53" t="s">
        <v>100</v>
      </c>
      <c r="G91" s="60"/>
      <c r="H91" s="45"/>
      <c r="I91" s="45"/>
      <c r="J91" s="45"/>
      <c r="K91" s="45"/>
      <c r="L91" s="45"/>
      <c r="M91" s="60">
        <f t="shared" si="3"/>
        <v>50000</v>
      </c>
      <c r="R91" s="5">
        <v>50000</v>
      </c>
      <c r="S91" s="116"/>
    </row>
    <row r="92" spans="1:19" ht="93.75" customHeight="1">
      <c r="A92" s="57">
        <f t="shared" si="2"/>
        <v>79</v>
      </c>
      <c r="B92" s="65" t="s">
        <v>264</v>
      </c>
      <c r="C92" s="53"/>
      <c r="D92" s="53" t="s">
        <v>149</v>
      </c>
      <c r="E92" s="55" t="s">
        <v>258</v>
      </c>
      <c r="F92" s="53" t="s">
        <v>49</v>
      </c>
      <c r="G92" s="60"/>
      <c r="H92" s="45"/>
      <c r="I92" s="45"/>
      <c r="J92" s="45"/>
      <c r="K92" s="45"/>
      <c r="L92" s="45"/>
      <c r="M92" s="60">
        <f t="shared" si="3"/>
        <v>50000</v>
      </c>
      <c r="R92" s="5">
        <v>50000</v>
      </c>
      <c r="S92" s="116"/>
    </row>
    <row r="93" spans="1:19" ht="93.75" customHeight="1">
      <c r="A93" s="57">
        <f t="shared" si="2"/>
        <v>80</v>
      </c>
      <c r="B93" s="61" t="s">
        <v>175</v>
      </c>
      <c r="C93" s="53"/>
      <c r="D93" s="53" t="s">
        <v>149</v>
      </c>
      <c r="E93" s="55" t="s">
        <v>258</v>
      </c>
      <c r="F93" s="53" t="s">
        <v>50</v>
      </c>
      <c r="G93" s="60"/>
      <c r="H93" s="45"/>
      <c r="I93" s="45"/>
      <c r="J93" s="45"/>
      <c r="K93" s="45"/>
      <c r="L93" s="45"/>
      <c r="M93" s="60">
        <f t="shared" si="3"/>
        <v>50000</v>
      </c>
      <c r="R93" s="5">
        <v>50000</v>
      </c>
      <c r="S93" s="116"/>
    </row>
    <row r="94" spans="1:19" s="23" customFormat="1" ht="50.25" customHeight="1">
      <c r="A94" s="57">
        <f t="shared" si="2"/>
        <v>81</v>
      </c>
      <c r="B94" s="59" t="s">
        <v>26</v>
      </c>
      <c r="C94" s="53" t="s">
        <v>57</v>
      </c>
      <c r="D94" s="53" t="s">
        <v>149</v>
      </c>
      <c r="E94" s="55" t="s">
        <v>258</v>
      </c>
      <c r="F94" s="53" t="s">
        <v>50</v>
      </c>
      <c r="G94" s="60"/>
      <c r="H94" s="45"/>
      <c r="I94" s="45"/>
      <c r="J94" s="45"/>
      <c r="K94" s="45"/>
      <c r="L94" s="45"/>
      <c r="M94" s="60">
        <v>50000</v>
      </c>
      <c r="N94" s="31"/>
      <c r="O94" s="31"/>
      <c r="P94" s="31"/>
      <c r="Q94" s="31"/>
      <c r="R94" s="30">
        <v>50000</v>
      </c>
      <c r="S94" s="118"/>
    </row>
    <row r="95" spans="1:19" ht="26.25">
      <c r="A95" s="57">
        <f t="shared" si="2"/>
        <v>82</v>
      </c>
      <c r="B95" s="54" t="s">
        <v>36</v>
      </c>
      <c r="C95" s="55" t="s">
        <v>9</v>
      </c>
      <c r="D95" s="55" t="s">
        <v>35</v>
      </c>
      <c r="E95" s="49"/>
      <c r="F95" s="55" t="s">
        <v>9</v>
      </c>
      <c r="G95" s="56" t="e">
        <f>G96</f>
        <v>#REF!</v>
      </c>
      <c r="H95" s="45"/>
      <c r="I95" s="45"/>
      <c r="J95" s="45"/>
      <c r="K95" s="45"/>
      <c r="L95" s="45"/>
      <c r="M95" s="56">
        <f>M96</f>
        <v>114400</v>
      </c>
      <c r="R95" s="4">
        <v>110500</v>
      </c>
      <c r="S95" s="115"/>
    </row>
    <row r="96" spans="1:19" ht="51">
      <c r="A96" s="57">
        <f t="shared" si="2"/>
        <v>83</v>
      </c>
      <c r="B96" s="54" t="s">
        <v>58</v>
      </c>
      <c r="C96" s="55" t="s">
        <v>9</v>
      </c>
      <c r="D96" s="55" t="s">
        <v>59</v>
      </c>
      <c r="E96" s="45"/>
      <c r="F96" s="55" t="s">
        <v>9</v>
      </c>
      <c r="G96" s="56" t="e">
        <f>G98</f>
        <v>#REF!</v>
      </c>
      <c r="H96" s="45"/>
      <c r="I96" s="45"/>
      <c r="J96" s="45"/>
      <c r="K96" s="45"/>
      <c r="L96" s="45"/>
      <c r="M96" s="56">
        <f>M98</f>
        <v>114400</v>
      </c>
      <c r="R96" s="4">
        <v>110500</v>
      </c>
      <c r="S96" s="115"/>
    </row>
    <row r="97" spans="1:19" ht="52.5" customHeight="1">
      <c r="A97" s="57">
        <f t="shared" si="2"/>
        <v>84</v>
      </c>
      <c r="B97" s="68" t="s">
        <v>269</v>
      </c>
      <c r="C97" s="55"/>
      <c r="D97" s="55" t="s">
        <v>59</v>
      </c>
      <c r="E97" s="55" t="s">
        <v>204</v>
      </c>
      <c r="F97" s="55"/>
      <c r="G97" s="56"/>
      <c r="H97" s="45"/>
      <c r="I97" s="45"/>
      <c r="J97" s="45"/>
      <c r="K97" s="45"/>
      <c r="L97" s="45"/>
      <c r="M97" s="56">
        <f>M98</f>
        <v>114400</v>
      </c>
      <c r="R97" s="4">
        <v>110500</v>
      </c>
      <c r="S97" s="115"/>
    </row>
    <row r="98" spans="1:19" ht="127.5">
      <c r="A98" s="57">
        <f t="shared" si="2"/>
        <v>85</v>
      </c>
      <c r="B98" s="58" t="s">
        <v>127</v>
      </c>
      <c r="C98" s="55"/>
      <c r="D98" s="55" t="s">
        <v>59</v>
      </c>
      <c r="E98" s="55" t="s">
        <v>192</v>
      </c>
      <c r="F98" s="55"/>
      <c r="G98" s="56" t="e">
        <f>G99+G107</f>
        <v>#REF!</v>
      </c>
      <c r="H98" s="45"/>
      <c r="I98" s="45"/>
      <c r="J98" s="45"/>
      <c r="K98" s="45"/>
      <c r="L98" s="45"/>
      <c r="M98" s="56">
        <f>M99+M107</f>
        <v>114400</v>
      </c>
      <c r="R98" s="4">
        <v>110500</v>
      </c>
      <c r="S98" s="115"/>
    </row>
    <row r="99" spans="1:19" ht="153">
      <c r="A99" s="57">
        <f t="shared" si="2"/>
        <v>86</v>
      </c>
      <c r="B99" s="58" t="s">
        <v>124</v>
      </c>
      <c r="C99" s="78"/>
      <c r="D99" s="55" t="s">
        <v>59</v>
      </c>
      <c r="E99" s="55" t="s">
        <v>192</v>
      </c>
      <c r="F99" s="55" t="s">
        <v>33</v>
      </c>
      <c r="G99" s="56">
        <f>G100</f>
        <v>180000</v>
      </c>
      <c r="H99" s="45"/>
      <c r="I99" s="45"/>
      <c r="J99" s="45"/>
      <c r="K99" s="45"/>
      <c r="L99" s="45"/>
      <c r="M99" s="56">
        <f>M100+M103</f>
        <v>106200</v>
      </c>
      <c r="R99" s="4">
        <v>106200</v>
      </c>
      <c r="S99" s="115"/>
    </row>
    <row r="100" spans="1:19" ht="76.5">
      <c r="A100" s="57">
        <f t="shared" si="2"/>
        <v>87</v>
      </c>
      <c r="B100" s="58" t="s">
        <v>129</v>
      </c>
      <c r="C100" s="78"/>
      <c r="D100" s="55" t="s">
        <v>59</v>
      </c>
      <c r="E100" s="55" t="s">
        <v>192</v>
      </c>
      <c r="F100" s="55" t="s">
        <v>39</v>
      </c>
      <c r="G100" s="56">
        <f>G101</f>
        <v>180000</v>
      </c>
      <c r="H100" s="45"/>
      <c r="I100" s="45"/>
      <c r="J100" s="45"/>
      <c r="K100" s="45"/>
      <c r="L100" s="45"/>
      <c r="M100" s="56">
        <f>M101</f>
        <v>99200</v>
      </c>
      <c r="R100" s="4">
        <v>99200</v>
      </c>
      <c r="S100" s="115"/>
    </row>
    <row r="101" spans="1:19" ht="51">
      <c r="A101" s="57">
        <f t="shared" si="2"/>
        <v>88</v>
      </c>
      <c r="B101" s="65" t="s">
        <v>159</v>
      </c>
      <c r="C101" s="78"/>
      <c r="D101" s="55" t="s">
        <v>59</v>
      </c>
      <c r="E101" s="55" t="s">
        <v>192</v>
      </c>
      <c r="F101" s="55" t="s">
        <v>40</v>
      </c>
      <c r="G101" s="56">
        <f>G102+G106</f>
        <v>180000</v>
      </c>
      <c r="H101" s="45"/>
      <c r="I101" s="45"/>
      <c r="J101" s="45"/>
      <c r="K101" s="45"/>
      <c r="L101" s="45"/>
      <c r="M101" s="56">
        <f>M102+M106</f>
        <v>99200</v>
      </c>
      <c r="R101" s="4">
        <v>99200</v>
      </c>
      <c r="S101" s="115"/>
    </row>
    <row r="102" spans="1:19" s="23" customFormat="1" ht="26.25">
      <c r="A102" s="57">
        <f t="shared" si="2"/>
        <v>89</v>
      </c>
      <c r="B102" s="62" t="s">
        <v>17</v>
      </c>
      <c r="C102" s="53" t="s">
        <v>57</v>
      </c>
      <c r="D102" s="53" t="s">
        <v>59</v>
      </c>
      <c r="E102" s="53" t="s">
        <v>192</v>
      </c>
      <c r="F102" s="53" t="s">
        <v>40</v>
      </c>
      <c r="G102" s="60">
        <v>138000</v>
      </c>
      <c r="H102" s="45"/>
      <c r="I102" s="45"/>
      <c r="J102" s="45"/>
      <c r="K102" s="45"/>
      <c r="L102" s="45"/>
      <c r="M102" s="60">
        <v>76190</v>
      </c>
      <c r="N102" s="31"/>
      <c r="O102" s="31"/>
      <c r="P102" s="31"/>
      <c r="Q102" s="31"/>
      <c r="R102" s="30">
        <v>76190</v>
      </c>
      <c r="S102" s="118"/>
    </row>
    <row r="103" spans="1:19" ht="102">
      <c r="A103" s="57">
        <f t="shared" si="2"/>
        <v>90</v>
      </c>
      <c r="B103" s="77" t="s">
        <v>162</v>
      </c>
      <c r="C103" s="55"/>
      <c r="D103" s="55" t="s">
        <v>59</v>
      </c>
      <c r="E103" s="55" t="s">
        <v>192</v>
      </c>
      <c r="F103" s="55" t="s">
        <v>41</v>
      </c>
      <c r="G103" s="56"/>
      <c r="H103" s="64"/>
      <c r="I103" s="64"/>
      <c r="J103" s="64"/>
      <c r="K103" s="64"/>
      <c r="L103" s="64"/>
      <c r="M103" s="56">
        <f>M104</f>
        <v>7000</v>
      </c>
      <c r="N103" s="33"/>
      <c r="O103" s="33"/>
      <c r="P103" s="33"/>
      <c r="Q103" s="33"/>
      <c r="R103" s="32">
        <v>7000</v>
      </c>
      <c r="S103" s="119"/>
    </row>
    <row r="104" spans="1:19" s="23" customFormat="1" ht="26.25">
      <c r="A104" s="57">
        <f t="shared" si="2"/>
        <v>91</v>
      </c>
      <c r="B104" s="59" t="s">
        <v>18</v>
      </c>
      <c r="C104" s="53" t="s">
        <v>57</v>
      </c>
      <c r="D104" s="53" t="s">
        <v>59</v>
      </c>
      <c r="E104" s="53" t="s">
        <v>192</v>
      </c>
      <c r="F104" s="53" t="s">
        <v>41</v>
      </c>
      <c r="G104" s="60"/>
      <c r="H104" s="45"/>
      <c r="I104" s="45"/>
      <c r="J104" s="45"/>
      <c r="K104" s="45"/>
      <c r="L104" s="45"/>
      <c r="M104" s="60">
        <v>7000</v>
      </c>
      <c r="N104" s="31"/>
      <c r="O104" s="31"/>
      <c r="P104" s="31"/>
      <c r="Q104" s="31"/>
      <c r="R104" s="30">
        <v>7000</v>
      </c>
      <c r="S104" s="118"/>
    </row>
    <row r="105" spans="1:19" ht="127.5">
      <c r="A105" s="57">
        <f t="shared" si="2"/>
        <v>92</v>
      </c>
      <c r="B105" s="65" t="s">
        <v>163</v>
      </c>
      <c r="C105" s="55"/>
      <c r="D105" s="55" t="s">
        <v>59</v>
      </c>
      <c r="E105" s="55" t="s">
        <v>192</v>
      </c>
      <c r="F105" s="55" t="s">
        <v>42</v>
      </c>
      <c r="G105" s="56"/>
      <c r="H105" s="64"/>
      <c r="I105" s="64"/>
      <c r="J105" s="64"/>
      <c r="K105" s="64"/>
      <c r="L105" s="64"/>
      <c r="M105" s="56">
        <f>M106</f>
        <v>23010</v>
      </c>
      <c r="N105" s="7"/>
      <c r="O105" s="7"/>
      <c r="P105" s="7"/>
      <c r="Q105" s="7"/>
      <c r="R105" s="4">
        <v>23010</v>
      </c>
      <c r="S105" s="115"/>
    </row>
    <row r="106" spans="1:19" s="23" customFormat="1" ht="26.25">
      <c r="A106" s="57">
        <f t="shared" si="2"/>
        <v>93</v>
      </c>
      <c r="B106" s="62" t="s">
        <v>19</v>
      </c>
      <c r="C106" s="53" t="s">
        <v>57</v>
      </c>
      <c r="D106" s="53" t="s">
        <v>59</v>
      </c>
      <c r="E106" s="53" t="s">
        <v>192</v>
      </c>
      <c r="F106" s="53" t="s">
        <v>42</v>
      </c>
      <c r="G106" s="60">
        <v>42000</v>
      </c>
      <c r="H106" s="45"/>
      <c r="I106" s="45"/>
      <c r="J106" s="45"/>
      <c r="K106" s="45"/>
      <c r="L106" s="45"/>
      <c r="M106" s="60">
        <v>23010</v>
      </c>
      <c r="N106" s="31"/>
      <c r="O106" s="31"/>
      <c r="P106" s="31"/>
      <c r="Q106" s="31"/>
      <c r="R106" s="30">
        <v>23010</v>
      </c>
      <c r="S106" s="118"/>
    </row>
    <row r="107" spans="1:19" ht="51">
      <c r="A107" s="57">
        <f t="shared" si="2"/>
        <v>94</v>
      </c>
      <c r="B107" s="65" t="s">
        <v>286</v>
      </c>
      <c r="C107" s="53"/>
      <c r="D107" s="55" t="s">
        <v>59</v>
      </c>
      <c r="E107" s="55" t="s">
        <v>192</v>
      </c>
      <c r="F107" s="55" t="s">
        <v>100</v>
      </c>
      <c r="G107" s="56" t="e">
        <f>#REF!</f>
        <v>#REF!</v>
      </c>
      <c r="H107" s="45"/>
      <c r="I107" s="45"/>
      <c r="J107" s="45"/>
      <c r="K107" s="45"/>
      <c r="L107" s="45"/>
      <c r="M107" s="56">
        <f>M108</f>
        <v>8200</v>
      </c>
      <c r="N107" s="31"/>
      <c r="O107" s="31"/>
      <c r="P107" s="31"/>
      <c r="Q107" s="31"/>
      <c r="R107" s="32">
        <v>4300</v>
      </c>
      <c r="S107" s="119"/>
    </row>
    <row r="108" spans="1:19" ht="76.5">
      <c r="A108" s="57">
        <f t="shared" si="2"/>
        <v>95</v>
      </c>
      <c r="B108" s="65" t="s">
        <v>264</v>
      </c>
      <c r="C108" s="53"/>
      <c r="D108" s="55" t="s">
        <v>59</v>
      </c>
      <c r="E108" s="55" t="s">
        <v>192</v>
      </c>
      <c r="F108" s="55" t="s">
        <v>50</v>
      </c>
      <c r="G108" s="56"/>
      <c r="H108" s="45"/>
      <c r="I108" s="45"/>
      <c r="J108" s="45"/>
      <c r="K108" s="45"/>
      <c r="L108" s="45"/>
      <c r="M108" s="56">
        <f>M109</f>
        <v>8200</v>
      </c>
      <c r="N108" s="31"/>
      <c r="O108" s="31"/>
      <c r="P108" s="31"/>
      <c r="Q108" s="31"/>
      <c r="R108" s="32">
        <v>4300</v>
      </c>
      <c r="S108" s="119"/>
    </row>
    <row r="109" spans="1:19" ht="76.5">
      <c r="A109" s="57">
        <f t="shared" si="2"/>
        <v>96</v>
      </c>
      <c r="B109" s="58" t="s">
        <v>175</v>
      </c>
      <c r="C109" s="53"/>
      <c r="D109" s="55" t="s">
        <v>59</v>
      </c>
      <c r="E109" s="55" t="s">
        <v>192</v>
      </c>
      <c r="F109" s="55" t="s">
        <v>50</v>
      </c>
      <c r="G109" s="60">
        <f>G111</f>
        <v>3000</v>
      </c>
      <c r="H109" s="45"/>
      <c r="I109" s="45"/>
      <c r="J109" s="45"/>
      <c r="K109" s="45"/>
      <c r="L109" s="45"/>
      <c r="M109" s="56">
        <f>SUM(M110:M111)</f>
        <v>8200</v>
      </c>
      <c r="N109" s="31"/>
      <c r="O109" s="31"/>
      <c r="P109" s="31"/>
      <c r="Q109" s="31"/>
      <c r="R109" s="32">
        <v>4300</v>
      </c>
      <c r="S109" s="119"/>
    </row>
    <row r="110" spans="1:19" s="23" customFormat="1" ht="26.25">
      <c r="A110" s="57">
        <f t="shared" si="2"/>
        <v>97</v>
      </c>
      <c r="B110" s="61" t="s">
        <v>24</v>
      </c>
      <c r="C110" s="53" t="s">
        <v>57</v>
      </c>
      <c r="D110" s="53" t="s">
        <v>59</v>
      </c>
      <c r="E110" s="53" t="s">
        <v>192</v>
      </c>
      <c r="F110" s="53" t="s">
        <v>50</v>
      </c>
      <c r="G110" s="60"/>
      <c r="H110" s="45"/>
      <c r="I110" s="45"/>
      <c r="J110" s="45"/>
      <c r="K110" s="45"/>
      <c r="L110" s="45"/>
      <c r="M110" s="60">
        <v>4000</v>
      </c>
      <c r="N110" s="31"/>
      <c r="O110" s="31"/>
      <c r="P110" s="31"/>
      <c r="Q110" s="31"/>
      <c r="R110" s="30">
        <v>4000</v>
      </c>
      <c r="S110" s="118"/>
    </row>
    <row r="111" spans="1:19" s="23" customFormat="1" ht="43.5" customHeight="1">
      <c r="A111" s="57">
        <f t="shared" si="2"/>
        <v>98</v>
      </c>
      <c r="B111" s="62" t="s">
        <v>29</v>
      </c>
      <c r="C111" s="53" t="s">
        <v>57</v>
      </c>
      <c r="D111" s="53" t="s">
        <v>59</v>
      </c>
      <c r="E111" s="53" t="s">
        <v>192</v>
      </c>
      <c r="F111" s="53" t="s">
        <v>50</v>
      </c>
      <c r="G111" s="60">
        <v>3000</v>
      </c>
      <c r="H111" s="45"/>
      <c r="I111" s="45"/>
      <c r="J111" s="45"/>
      <c r="K111" s="45"/>
      <c r="L111" s="45"/>
      <c r="M111" s="60">
        <v>4200</v>
      </c>
      <c r="N111" s="31"/>
      <c r="O111" s="31"/>
      <c r="P111" s="31"/>
      <c r="Q111" s="31"/>
      <c r="R111" s="30">
        <v>300</v>
      </c>
      <c r="S111" s="118"/>
    </row>
    <row r="112" spans="1:19" ht="78.75" customHeight="1">
      <c r="A112" s="57">
        <f t="shared" si="2"/>
        <v>99</v>
      </c>
      <c r="B112" s="54" t="s">
        <v>38</v>
      </c>
      <c r="C112" s="55" t="s">
        <v>9</v>
      </c>
      <c r="D112" s="47" t="s">
        <v>37</v>
      </c>
      <c r="E112" s="55" t="s">
        <v>9</v>
      </c>
      <c r="F112" s="55" t="s">
        <v>9</v>
      </c>
      <c r="G112" s="56" t="e">
        <f>#REF!+G129</f>
        <v>#REF!</v>
      </c>
      <c r="H112" s="45"/>
      <c r="I112" s="45"/>
      <c r="J112" s="45"/>
      <c r="K112" s="45"/>
      <c r="L112" s="45"/>
      <c r="M112" s="56">
        <f>M113+M129</f>
        <v>683000</v>
      </c>
      <c r="N112" s="31"/>
      <c r="O112" s="31"/>
      <c r="P112" s="31"/>
      <c r="Q112" s="31"/>
      <c r="R112" s="32">
        <v>736100</v>
      </c>
      <c r="S112" s="119"/>
    </row>
    <row r="113" spans="1:19" ht="114" customHeight="1">
      <c r="A113" s="57">
        <f t="shared" si="2"/>
        <v>100</v>
      </c>
      <c r="B113" s="54" t="s">
        <v>44</v>
      </c>
      <c r="C113" s="55" t="s">
        <v>9</v>
      </c>
      <c r="D113" s="55" t="s">
        <v>43</v>
      </c>
      <c r="E113" s="55"/>
      <c r="F113" s="55"/>
      <c r="G113" s="56"/>
      <c r="H113" s="45"/>
      <c r="I113" s="45"/>
      <c r="J113" s="45"/>
      <c r="K113" s="45"/>
      <c r="L113" s="45"/>
      <c r="M113" s="56">
        <f>M114+M121</f>
        <v>11000</v>
      </c>
      <c r="R113" s="4">
        <v>11000</v>
      </c>
      <c r="S113" s="115"/>
    </row>
    <row r="114" spans="1:19" ht="42.75" customHeight="1">
      <c r="A114" s="57">
        <f t="shared" si="2"/>
        <v>101</v>
      </c>
      <c r="B114" s="58" t="s">
        <v>128</v>
      </c>
      <c r="C114" s="55"/>
      <c r="D114" s="55" t="s">
        <v>43</v>
      </c>
      <c r="E114" s="55" t="s">
        <v>160</v>
      </c>
      <c r="F114" s="55"/>
      <c r="G114" s="56"/>
      <c r="H114" s="45"/>
      <c r="I114" s="45"/>
      <c r="J114" s="45"/>
      <c r="K114" s="45"/>
      <c r="L114" s="45"/>
      <c r="M114" s="56">
        <f>M115</f>
        <v>3000</v>
      </c>
      <c r="R114" s="4">
        <v>10000</v>
      </c>
      <c r="S114" s="115"/>
    </row>
    <row r="115" spans="1:19" ht="76.5">
      <c r="A115" s="57">
        <f t="shared" si="2"/>
        <v>102</v>
      </c>
      <c r="B115" s="79" t="s">
        <v>189</v>
      </c>
      <c r="C115" s="55"/>
      <c r="D115" s="55" t="s">
        <v>43</v>
      </c>
      <c r="E115" s="55" t="s">
        <v>190</v>
      </c>
      <c r="F115" s="55"/>
      <c r="G115" s="56"/>
      <c r="H115" s="45"/>
      <c r="I115" s="45"/>
      <c r="J115" s="45"/>
      <c r="K115" s="45"/>
      <c r="L115" s="45"/>
      <c r="M115" s="56">
        <f>M116</f>
        <v>3000</v>
      </c>
      <c r="R115" s="4">
        <v>10000</v>
      </c>
      <c r="S115" s="115"/>
    </row>
    <row r="116" spans="1:19" ht="93.75" customHeight="1">
      <c r="A116" s="57">
        <f t="shared" si="2"/>
        <v>103</v>
      </c>
      <c r="B116" s="54" t="s">
        <v>45</v>
      </c>
      <c r="C116" s="55" t="s">
        <v>9</v>
      </c>
      <c r="D116" s="55" t="s">
        <v>43</v>
      </c>
      <c r="E116" s="80" t="s">
        <v>219</v>
      </c>
      <c r="F116" s="55"/>
      <c r="G116" s="56" t="e">
        <f>#REF!</f>
        <v>#REF!</v>
      </c>
      <c r="H116" s="45"/>
      <c r="I116" s="45"/>
      <c r="J116" s="45"/>
      <c r="K116" s="45"/>
      <c r="L116" s="45"/>
      <c r="M116" s="56">
        <f>M117</f>
        <v>3000</v>
      </c>
      <c r="R116" s="4">
        <v>10000</v>
      </c>
      <c r="S116" s="115"/>
    </row>
    <row r="117" spans="1:19" ht="51">
      <c r="A117" s="57">
        <f t="shared" si="2"/>
        <v>104</v>
      </c>
      <c r="B117" s="65" t="s">
        <v>286</v>
      </c>
      <c r="C117" s="55" t="s">
        <v>9</v>
      </c>
      <c r="D117" s="55" t="s">
        <v>43</v>
      </c>
      <c r="E117" s="80" t="s">
        <v>219</v>
      </c>
      <c r="F117" s="55" t="s">
        <v>100</v>
      </c>
      <c r="G117" s="56">
        <f>G119</f>
        <v>10000</v>
      </c>
      <c r="H117" s="45"/>
      <c r="I117" s="45"/>
      <c r="J117" s="45"/>
      <c r="K117" s="45"/>
      <c r="L117" s="45"/>
      <c r="M117" s="56">
        <f>M119</f>
        <v>3000</v>
      </c>
      <c r="R117" s="4">
        <v>10000</v>
      </c>
      <c r="S117" s="115"/>
    </row>
    <row r="118" spans="1:19" ht="76.5">
      <c r="A118" s="57">
        <f t="shared" si="2"/>
        <v>105</v>
      </c>
      <c r="B118" s="65" t="s">
        <v>264</v>
      </c>
      <c r="C118" s="55"/>
      <c r="D118" s="55" t="s">
        <v>43</v>
      </c>
      <c r="E118" s="80" t="s">
        <v>219</v>
      </c>
      <c r="F118" s="55" t="s">
        <v>49</v>
      </c>
      <c r="G118" s="56"/>
      <c r="H118" s="45"/>
      <c r="I118" s="45"/>
      <c r="J118" s="45"/>
      <c r="K118" s="45"/>
      <c r="L118" s="45"/>
      <c r="M118" s="56">
        <f>M119</f>
        <v>3000</v>
      </c>
      <c r="R118" s="4">
        <v>10000</v>
      </c>
      <c r="S118" s="115"/>
    </row>
    <row r="119" spans="1:19" ht="76.5">
      <c r="A119" s="57">
        <f t="shared" si="2"/>
        <v>106</v>
      </c>
      <c r="B119" s="58" t="s">
        <v>175</v>
      </c>
      <c r="C119" s="55"/>
      <c r="D119" s="55" t="s">
        <v>43</v>
      </c>
      <c r="E119" s="80" t="s">
        <v>219</v>
      </c>
      <c r="F119" s="55" t="s">
        <v>50</v>
      </c>
      <c r="G119" s="56">
        <f>G120</f>
        <v>10000</v>
      </c>
      <c r="H119" s="45"/>
      <c r="I119" s="45"/>
      <c r="J119" s="45"/>
      <c r="K119" s="45"/>
      <c r="L119" s="45"/>
      <c r="M119" s="56">
        <f>M120</f>
        <v>3000</v>
      </c>
      <c r="R119" s="4">
        <v>10000</v>
      </c>
      <c r="S119" s="115"/>
    </row>
    <row r="120" spans="1:19" s="23" customFormat="1" ht="26.25">
      <c r="A120" s="57">
        <f t="shared" si="2"/>
        <v>107</v>
      </c>
      <c r="B120" s="62" t="s">
        <v>26</v>
      </c>
      <c r="C120" s="53" t="s">
        <v>57</v>
      </c>
      <c r="D120" s="53" t="s">
        <v>43</v>
      </c>
      <c r="E120" s="81" t="s">
        <v>219</v>
      </c>
      <c r="F120" s="53" t="s">
        <v>50</v>
      </c>
      <c r="G120" s="60">
        <v>10000</v>
      </c>
      <c r="H120" s="45"/>
      <c r="I120" s="45"/>
      <c r="J120" s="45"/>
      <c r="K120" s="45"/>
      <c r="L120" s="45"/>
      <c r="M120" s="60">
        <v>3000</v>
      </c>
      <c r="N120" s="31"/>
      <c r="O120" s="31"/>
      <c r="P120" s="31"/>
      <c r="Q120" s="31"/>
      <c r="R120" s="30">
        <v>10000</v>
      </c>
      <c r="S120" s="118"/>
    </row>
    <row r="121" spans="1:19" ht="26.25">
      <c r="A121" s="57">
        <f t="shared" si="2"/>
        <v>108</v>
      </c>
      <c r="B121" s="54" t="s">
        <v>138</v>
      </c>
      <c r="C121" s="69"/>
      <c r="D121" s="69"/>
      <c r="E121" s="47" t="s">
        <v>165</v>
      </c>
      <c r="F121" s="69"/>
      <c r="G121" s="60"/>
      <c r="H121" s="45"/>
      <c r="I121" s="45"/>
      <c r="J121" s="45"/>
      <c r="K121" s="45"/>
      <c r="L121" s="45"/>
      <c r="M121" s="56">
        <f aca="true" t="shared" si="4" ref="M121:M127">M122</f>
        <v>8000</v>
      </c>
      <c r="R121" s="4">
        <v>1000</v>
      </c>
      <c r="S121" s="115"/>
    </row>
    <row r="122" spans="1:19" ht="102">
      <c r="A122" s="57">
        <f t="shared" si="2"/>
        <v>109</v>
      </c>
      <c r="B122" s="54" t="s">
        <v>170</v>
      </c>
      <c r="C122" s="69"/>
      <c r="D122" s="47" t="s">
        <v>43</v>
      </c>
      <c r="E122" s="47" t="s">
        <v>169</v>
      </c>
      <c r="F122" s="69"/>
      <c r="G122" s="60"/>
      <c r="H122" s="45"/>
      <c r="I122" s="45"/>
      <c r="J122" s="45"/>
      <c r="K122" s="45"/>
      <c r="L122" s="45"/>
      <c r="M122" s="56">
        <f>M123</f>
        <v>8000</v>
      </c>
      <c r="R122" s="4">
        <v>1000</v>
      </c>
      <c r="S122" s="115"/>
    </row>
    <row r="123" spans="1:19" ht="102">
      <c r="A123" s="57">
        <f t="shared" si="2"/>
        <v>110</v>
      </c>
      <c r="B123" s="54" t="s">
        <v>273</v>
      </c>
      <c r="C123" s="69"/>
      <c r="D123" s="47" t="s">
        <v>43</v>
      </c>
      <c r="E123" s="47" t="s">
        <v>169</v>
      </c>
      <c r="F123" s="69"/>
      <c r="G123" s="60"/>
      <c r="H123" s="45"/>
      <c r="I123" s="45"/>
      <c r="J123" s="45"/>
      <c r="K123" s="45"/>
      <c r="L123" s="45"/>
      <c r="M123" s="56">
        <f>M124</f>
        <v>8000</v>
      </c>
      <c r="R123" s="4">
        <v>1000</v>
      </c>
      <c r="S123" s="115"/>
    </row>
    <row r="124" spans="1:19" ht="204">
      <c r="A124" s="57">
        <f t="shared" si="2"/>
        <v>111</v>
      </c>
      <c r="B124" s="66" t="s">
        <v>191</v>
      </c>
      <c r="C124" s="69"/>
      <c r="D124" s="47" t="s">
        <v>43</v>
      </c>
      <c r="E124" s="47" t="s">
        <v>220</v>
      </c>
      <c r="F124" s="69"/>
      <c r="G124" s="60"/>
      <c r="H124" s="45"/>
      <c r="I124" s="45"/>
      <c r="J124" s="45"/>
      <c r="K124" s="45"/>
      <c r="L124" s="45"/>
      <c r="M124" s="56">
        <f t="shared" si="4"/>
        <v>8000</v>
      </c>
      <c r="R124" s="4">
        <v>1000</v>
      </c>
      <c r="S124" s="115"/>
    </row>
    <row r="125" spans="1:19" ht="51">
      <c r="A125" s="57">
        <f t="shared" si="2"/>
        <v>112</v>
      </c>
      <c r="B125" s="65" t="s">
        <v>286</v>
      </c>
      <c r="C125" s="47"/>
      <c r="D125" s="47" t="s">
        <v>43</v>
      </c>
      <c r="E125" s="47" t="s">
        <v>220</v>
      </c>
      <c r="F125" s="47" t="s">
        <v>100</v>
      </c>
      <c r="G125" s="56"/>
      <c r="H125" s="64"/>
      <c r="I125" s="64"/>
      <c r="J125" s="64"/>
      <c r="K125" s="64"/>
      <c r="L125" s="64"/>
      <c r="M125" s="56">
        <f t="shared" si="4"/>
        <v>8000</v>
      </c>
      <c r="R125" s="4">
        <v>1000</v>
      </c>
      <c r="S125" s="115"/>
    </row>
    <row r="126" spans="1:19" ht="76.5">
      <c r="A126" s="57">
        <f t="shared" si="2"/>
        <v>113</v>
      </c>
      <c r="B126" s="65" t="s">
        <v>264</v>
      </c>
      <c r="C126" s="47"/>
      <c r="D126" s="47" t="s">
        <v>43</v>
      </c>
      <c r="E126" s="47" t="s">
        <v>220</v>
      </c>
      <c r="F126" s="47" t="s">
        <v>49</v>
      </c>
      <c r="G126" s="56"/>
      <c r="H126" s="64"/>
      <c r="I126" s="64"/>
      <c r="J126" s="64"/>
      <c r="K126" s="64"/>
      <c r="L126" s="64"/>
      <c r="M126" s="56">
        <f t="shared" si="4"/>
        <v>8000</v>
      </c>
      <c r="R126" s="4">
        <v>1000</v>
      </c>
      <c r="S126" s="115"/>
    </row>
    <row r="127" spans="1:19" ht="96" customHeight="1">
      <c r="A127" s="57">
        <f t="shared" si="2"/>
        <v>114</v>
      </c>
      <c r="B127" s="58" t="s">
        <v>176</v>
      </c>
      <c r="C127" s="47"/>
      <c r="D127" s="47" t="s">
        <v>43</v>
      </c>
      <c r="E127" s="47" t="s">
        <v>220</v>
      </c>
      <c r="F127" s="47" t="s">
        <v>50</v>
      </c>
      <c r="G127" s="56"/>
      <c r="H127" s="64"/>
      <c r="I127" s="64"/>
      <c r="J127" s="64"/>
      <c r="K127" s="64"/>
      <c r="L127" s="64"/>
      <c r="M127" s="82">
        <f t="shared" si="4"/>
        <v>8000</v>
      </c>
      <c r="N127" s="31"/>
      <c r="O127" s="31"/>
      <c r="P127" s="31"/>
      <c r="Q127" s="31"/>
      <c r="R127" s="34">
        <v>1000</v>
      </c>
      <c r="S127" s="121"/>
    </row>
    <row r="128" spans="1:19" s="23" customFormat="1" ht="26.25">
      <c r="A128" s="57">
        <f t="shared" si="2"/>
        <v>115</v>
      </c>
      <c r="B128" s="62" t="s">
        <v>26</v>
      </c>
      <c r="C128" s="69" t="s">
        <v>57</v>
      </c>
      <c r="D128" s="69" t="s">
        <v>43</v>
      </c>
      <c r="E128" s="69" t="s">
        <v>220</v>
      </c>
      <c r="F128" s="69" t="s">
        <v>50</v>
      </c>
      <c r="G128" s="60"/>
      <c r="H128" s="45"/>
      <c r="I128" s="45"/>
      <c r="J128" s="45"/>
      <c r="K128" s="45"/>
      <c r="L128" s="45"/>
      <c r="M128" s="60">
        <v>8000</v>
      </c>
      <c r="N128" s="31"/>
      <c r="O128" s="31"/>
      <c r="P128" s="31"/>
      <c r="Q128" s="31"/>
      <c r="R128" s="30">
        <v>1000</v>
      </c>
      <c r="S128" s="118"/>
    </row>
    <row r="129" spans="1:19" ht="26.25">
      <c r="A129" s="57">
        <f t="shared" si="2"/>
        <v>116</v>
      </c>
      <c r="B129" s="54" t="s">
        <v>106</v>
      </c>
      <c r="C129" s="78" t="s">
        <v>9</v>
      </c>
      <c r="D129" s="55" t="s">
        <v>60</v>
      </c>
      <c r="E129" s="55"/>
      <c r="F129" s="55"/>
      <c r="G129" s="56" t="e">
        <f>G130</f>
        <v>#REF!</v>
      </c>
      <c r="H129" s="45"/>
      <c r="I129" s="45"/>
      <c r="J129" s="45"/>
      <c r="K129" s="45"/>
      <c r="L129" s="45"/>
      <c r="M129" s="56">
        <f>M130+M147</f>
        <v>672000</v>
      </c>
      <c r="R129" s="4">
        <v>725100</v>
      </c>
      <c r="S129" s="115"/>
    </row>
    <row r="130" spans="1:19" ht="26.25">
      <c r="A130" s="57">
        <f t="shared" si="2"/>
        <v>117</v>
      </c>
      <c r="B130" s="58" t="s">
        <v>128</v>
      </c>
      <c r="C130" s="78"/>
      <c r="D130" s="55" t="s">
        <v>60</v>
      </c>
      <c r="E130" s="55" t="s">
        <v>160</v>
      </c>
      <c r="F130" s="55"/>
      <c r="G130" s="56" t="e">
        <f>G131</f>
        <v>#REF!</v>
      </c>
      <c r="H130" s="45"/>
      <c r="I130" s="45"/>
      <c r="J130" s="45"/>
      <c r="K130" s="45"/>
      <c r="L130" s="45"/>
      <c r="M130" s="56">
        <f>M131</f>
        <v>650000</v>
      </c>
      <c r="R130" s="4">
        <v>703100</v>
      </c>
      <c r="S130" s="115"/>
    </row>
    <row r="131" spans="1:19" ht="127.5">
      <c r="A131" s="57">
        <f aca="true" t="shared" si="5" ref="A131:A201">A130+1</f>
        <v>118</v>
      </c>
      <c r="B131" s="54" t="s">
        <v>143</v>
      </c>
      <c r="C131" s="78"/>
      <c r="D131" s="55" t="s">
        <v>60</v>
      </c>
      <c r="E131" s="55" t="s">
        <v>181</v>
      </c>
      <c r="F131" s="55"/>
      <c r="G131" s="56" t="e">
        <f>G133+G140</f>
        <v>#REF!</v>
      </c>
      <c r="H131" s="45"/>
      <c r="I131" s="45"/>
      <c r="J131" s="45"/>
      <c r="K131" s="45"/>
      <c r="L131" s="45"/>
      <c r="M131" s="56">
        <f>M133+M140+M155</f>
        <v>650000</v>
      </c>
      <c r="R131" s="4">
        <v>703100</v>
      </c>
      <c r="S131" s="115"/>
    </row>
    <row r="132" spans="1:19" ht="102" customHeight="1">
      <c r="A132" s="57">
        <f t="shared" si="5"/>
        <v>119</v>
      </c>
      <c r="B132" s="63" t="s">
        <v>198</v>
      </c>
      <c r="C132" s="78"/>
      <c r="D132" s="55" t="s">
        <v>60</v>
      </c>
      <c r="E132" s="55" t="s">
        <v>236</v>
      </c>
      <c r="F132" s="55"/>
      <c r="G132" s="56"/>
      <c r="H132" s="45"/>
      <c r="I132" s="45"/>
      <c r="J132" s="45"/>
      <c r="K132" s="45"/>
      <c r="L132" s="45"/>
      <c r="M132" s="56">
        <f>M133</f>
        <v>469000</v>
      </c>
      <c r="R132" s="4">
        <v>518700</v>
      </c>
      <c r="S132" s="115"/>
    </row>
    <row r="133" spans="1:19" ht="153">
      <c r="A133" s="57">
        <f t="shared" si="5"/>
        <v>120</v>
      </c>
      <c r="B133" s="58" t="s">
        <v>133</v>
      </c>
      <c r="C133" s="78"/>
      <c r="D133" s="55" t="s">
        <v>60</v>
      </c>
      <c r="E133" s="55" t="s">
        <v>236</v>
      </c>
      <c r="F133" s="55" t="s">
        <v>33</v>
      </c>
      <c r="G133" s="56">
        <f>G134</f>
        <v>672000</v>
      </c>
      <c r="H133" s="45"/>
      <c r="I133" s="45"/>
      <c r="J133" s="45"/>
      <c r="K133" s="45"/>
      <c r="L133" s="45"/>
      <c r="M133" s="56">
        <f>M134</f>
        <v>469000</v>
      </c>
      <c r="R133" s="4">
        <v>518700</v>
      </c>
      <c r="S133" s="115"/>
    </row>
    <row r="134" spans="1:19" ht="51">
      <c r="A134" s="57">
        <f t="shared" si="5"/>
        <v>121</v>
      </c>
      <c r="B134" s="58" t="s">
        <v>97</v>
      </c>
      <c r="C134" s="78"/>
      <c r="D134" s="55" t="s">
        <v>60</v>
      </c>
      <c r="E134" s="55" t="s">
        <v>236</v>
      </c>
      <c r="F134" s="55" t="s">
        <v>34</v>
      </c>
      <c r="G134" s="56">
        <f>G135</f>
        <v>672000</v>
      </c>
      <c r="H134" s="45"/>
      <c r="I134" s="45"/>
      <c r="J134" s="45"/>
      <c r="K134" s="45"/>
      <c r="L134" s="45"/>
      <c r="M134" s="56">
        <f>M135</f>
        <v>469000</v>
      </c>
      <c r="R134" s="4">
        <v>518700</v>
      </c>
      <c r="S134" s="115"/>
    </row>
    <row r="135" spans="1:19" ht="84" customHeight="1">
      <c r="A135" s="57">
        <f t="shared" si="5"/>
        <v>122</v>
      </c>
      <c r="B135" s="58" t="s">
        <v>262</v>
      </c>
      <c r="C135" s="78"/>
      <c r="D135" s="55" t="s">
        <v>60</v>
      </c>
      <c r="E135" s="55" t="s">
        <v>236</v>
      </c>
      <c r="F135" s="55" t="s">
        <v>98</v>
      </c>
      <c r="G135" s="56">
        <f>G136+G138</f>
        <v>672000</v>
      </c>
      <c r="H135" s="45"/>
      <c r="I135" s="45"/>
      <c r="J135" s="45"/>
      <c r="K135" s="45"/>
      <c r="L135" s="45"/>
      <c r="M135" s="56">
        <f>M136+M138</f>
        <v>469000</v>
      </c>
      <c r="R135" s="4">
        <v>518700</v>
      </c>
      <c r="S135" s="115"/>
    </row>
    <row r="136" spans="1:19" ht="26.25">
      <c r="A136" s="57">
        <f t="shared" si="5"/>
        <v>123</v>
      </c>
      <c r="B136" s="62" t="s">
        <v>17</v>
      </c>
      <c r="C136" s="53" t="s">
        <v>57</v>
      </c>
      <c r="D136" s="53" t="s">
        <v>60</v>
      </c>
      <c r="E136" s="53" t="s">
        <v>236</v>
      </c>
      <c r="F136" s="53" t="s">
        <v>98</v>
      </c>
      <c r="G136" s="60">
        <v>521000</v>
      </c>
      <c r="H136" s="45"/>
      <c r="I136" s="45"/>
      <c r="J136" s="45"/>
      <c r="K136" s="45"/>
      <c r="L136" s="45"/>
      <c r="M136" s="60">
        <v>360000</v>
      </c>
      <c r="N136" s="23"/>
      <c r="O136" s="23"/>
      <c r="P136" s="23"/>
      <c r="Q136" s="23"/>
      <c r="R136" s="22">
        <v>398400</v>
      </c>
      <c r="S136" s="117"/>
    </row>
    <row r="137" spans="1:19" ht="102">
      <c r="A137" s="57">
        <f t="shared" si="5"/>
        <v>124</v>
      </c>
      <c r="B137" s="65" t="s">
        <v>263</v>
      </c>
      <c r="C137" s="53"/>
      <c r="D137" s="55" t="s">
        <v>60</v>
      </c>
      <c r="E137" s="55" t="s">
        <v>236</v>
      </c>
      <c r="F137" s="55" t="s">
        <v>113</v>
      </c>
      <c r="G137" s="56"/>
      <c r="H137" s="64"/>
      <c r="I137" s="64"/>
      <c r="J137" s="64"/>
      <c r="K137" s="64"/>
      <c r="L137" s="64"/>
      <c r="M137" s="56">
        <f>M138</f>
        <v>109000</v>
      </c>
      <c r="R137" s="4">
        <v>120300</v>
      </c>
      <c r="S137" s="115"/>
    </row>
    <row r="138" spans="1:19" s="23" customFormat="1" ht="26.25">
      <c r="A138" s="57">
        <f t="shared" si="5"/>
        <v>125</v>
      </c>
      <c r="B138" s="62" t="s">
        <v>19</v>
      </c>
      <c r="C138" s="53" t="s">
        <v>57</v>
      </c>
      <c r="D138" s="53" t="s">
        <v>60</v>
      </c>
      <c r="E138" s="53" t="s">
        <v>236</v>
      </c>
      <c r="F138" s="53" t="s">
        <v>113</v>
      </c>
      <c r="G138" s="60">
        <v>151000</v>
      </c>
      <c r="H138" s="45"/>
      <c r="I138" s="45"/>
      <c r="J138" s="45"/>
      <c r="K138" s="45"/>
      <c r="L138" s="45"/>
      <c r="M138" s="60">
        <v>109000</v>
      </c>
      <c r="N138" s="1"/>
      <c r="O138" s="1"/>
      <c r="P138" s="1"/>
      <c r="Q138" s="1"/>
      <c r="R138" s="5">
        <v>120300</v>
      </c>
      <c r="S138" s="116"/>
    </row>
    <row r="139" spans="1:19" ht="102">
      <c r="A139" s="57">
        <f t="shared" si="5"/>
        <v>126</v>
      </c>
      <c r="B139" s="58" t="s">
        <v>199</v>
      </c>
      <c r="C139" s="55"/>
      <c r="D139" s="55" t="s">
        <v>60</v>
      </c>
      <c r="E139" s="55" t="s">
        <v>245</v>
      </c>
      <c r="F139" s="55"/>
      <c r="G139" s="56"/>
      <c r="H139" s="64"/>
      <c r="I139" s="64"/>
      <c r="J139" s="64"/>
      <c r="K139" s="64"/>
      <c r="L139" s="64"/>
      <c r="M139" s="56">
        <f>M140</f>
        <v>180000</v>
      </c>
      <c r="R139" s="4">
        <v>183400</v>
      </c>
      <c r="S139" s="115"/>
    </row>
    <row r="140" spans="1:19" ht="51">
      <c r="A140" s="57">
        <f t="shared" si="5"/>
        <v>127</v>
      </c>
      <c r="B140" s="65" t="s">
        <v>286</v>
      </c>
      <c r="C140" s="53"/>
      <c r="D140" s="55" t="s">
        <v>60</v>
      </c>
      <c r="E140" s="55" t="s">
        <v>245</v>
      </c>
      <c r="F140" s="55" t="s">
        <v>100</v>
      </c>
      <c r="G140" s="56" t="e">
        <f>#REF!</f>
        <v>#REF!</v>
      </c>
      <c r="H140" s="45"/>
      <c r="I140" s="45"/>
      <c r="J140" s="45"/>
      <c r="K140" s="45"/>
      <c r="L140" s="45"/>
      <c r="M140" s="56">
        <f>M141</f>
        <v>180000</v>
      </c>
      <c r="R140" s="4">
        <v>183400</v>
      </c>
      <c r="S140" s="115"/>
    </row>
    <row r="141" spans="1:19" ht="76.5">
      <c r="A141" s="57">
        <f t="shared" si="5"/>
        <v>128</v>
      </c>
      <c r="B141" s="65" t="s">
        <v>264</v>
      </c>
      <c r="C141" s="53"/>
      <c r="D141" s="55" t="s">
        <v>60</v>
      </c>
      <c r="E141" s="55" t="s">
        <v>245</v>
      </c>
      <c r="F141" s="55" t="s">
        <v>50</v>
      </c>
      <c r="G141" s="56"/>
      <c r="H141" s="45"/>
      <c r="I141" s="45"/>
      <c r="J141" s="45"/>
      <c r="K141" s="45"/>
      <c r="L141" s="45"/>
      <c r="M141" s="56">
        <f>M142</f>
        <v>180000</v>
      </c>
      <c r="R141" s="4">
        <v>183400</v>
      </c>
      <c r="S141" s="115"/>
    </row>
    <row r="142" spans="1:19" ht="81" customHeight="1">
      <c r="A142" s="57">
        <f t="shared" si="5"/>
        <v>129</v>
      </c>
      <c r="B142" s="58" t="s">
        <v>176</v>
      </c>
      <c r="C142" s="53"/>
      <c r="D142" s="55" t="s">
        <v>60</v>
      </c>
      <c r="E142" s="55" t="s">
        <v>245</v>
      </c>
      <c r="F142" s="55" t="s">
        <v>50</v>
      </c>
      <c r="G142" s="56" t="e">
        <f>G143+#REF!+#REF!+G144+G145+G146</f>
        <v>#REF!</v>
      </c>
      <c r="H142" s="45"/>
      <c r="I142" s="45"/>
      <c r="J142" s="45"/>
      <c r="K142" s="45"/>
      <c r="L142" s="45"/>
      <c r="M142" s="56">
        <f>M143+M144+M145+M146</f>
        <v>180000</v>
      </c>
      <c r="R142" s="4">
        <v>183400</v>
      </c>
      <c r="S142" s="115"/>
    </row>
    <row r="143" spans="1:19" s="23" customFormat="1" ht="26.25">
      <c r="A143" s="57">
        <f t="shared" si="5"/>
        <v>130</v>
      </c>
      <c r="B143" s="62" t="s">
        <v>24</v>
      </c>
      <c r="C143" s="53" t="s">
        <v>57</v>
      </c>
      <c r="D143" s="53" t="s">
        <v>60</v>
      </c>
      <c r="E143" s="53" t="s">
        <v>245</v>
      </c>
      <c r="F143" s="53" t="s">
        <v>50</v>
      </c>
      <c r="G143" s="60">
        <v>90000</v>
      </c>
      <c r="H143" s="45"/>
      <c r="I143" s="45"/>
      <c r="J143" s="45"/>
      <c r="K143" s="45"/>
      <c r="L143" s="45"/>
      <c r="M143" s="60">
        <v>100000</v>
      </c>
      <c r="N143" s="31"/>
      <c r="O143" s="31"/>
      <c r="P143" s="31"/>
      <c r="Q143" s="31"/>
      <c r="R143" s="30">
        <v>116000</v>
      </c>
      <c r="S143" s="118"/>
    </row>
    <row r="144" spans="1:19" s="23" customFormat="1" ht="26.25">
      <c r="A144" s="57">
        <f t="shared" si="5"/>
        <v>131</v>
      </c>
      <c r="B144" s="62" t="s">
        <v>28</v>
      </c>
      <c r="C144" s="53" t="s">
        <v>57</v>
      </c>
      <c r="D144" s="53" t="s">
        <v>60</v>
      </c>
      <c r="E144" s="53" t="s">
        <v>245</v>
      </c>
      <c r="F144" s="53" t="s">
        <v>50</v>
      </c>
      <c r="G144" s="60">
        <v>5000</v>
      </c>
      <c r="H144" s="45"/>
      <c r="I144" s="45"/>
      <c r="J144" s="45"/>
      <c r="K144" s="45"/>
      <c r="L144" s="45"/>
      <c r="M144" s="60">
        <v>10000</v>
      </c>
      <c r="N144" s="31"/>
      <c r="O144" s="31"/>
      <c r="P144" s="31"/>
      <c r="Q144" s="31"/>
      <c r="R144" s="30">
        <v>10000</v>
      </c>
      <c r="S144" s="118"/>
    </row>
    <row r="145" spans="1:19" s="23" customFormat="1" ht="26.25" customHeight="1">
      <c r="A145" s="57">
        <f t="shared" si="5"/>
        <v>132</v>
      </c>
      <c r="B145" s="62" t="s">
        <v>29</v>
      </c>
      <c r="C145" s="53" t="s">
        <v>57</v>
      </c>
      <c r="D145" s="53" t="s">
        <v>60</v>
      </c>
      <c r="E145" s="53" t="s">
        <v>245</v>
      </c>
      <c r="F145" s="53" t="s">
        <v>50</v>
      </c>
      <c r="G145" s="60">
        <v>30000</v>
      </c>
      <c r="H145" s="45"/>
      <c r="I145" s="45"/>
      <c r="J145" s="45"/>
      <c r="K145" s="45"/>
      <c r="L145" s="45"/>
      <c r="M145" s="60">
        <v>50000</v>
      </c>
      <c r="R145" s="22">
        <v>38400</v>
      </c>
      <c r="S145" s="117"/>
    </row>
    <row r="146" spans="1:19" s="23" customFormat="1" ht="26.25" customHeight="1">
      <c r="A146" s="57">
        <f t="shared" si="5"/>
        <v>133</v>
      </c>
      <c r="B146" s="62" t="s">
        <v>29</v>
      </c>
      <c r="C146" s="53" t="s">
        <v>57</v>
      </c>
      <c r="D146" s="53" t="s">
        <v>60</v>
      </c>
      <c r="E146" s="53" t="s">
        <v>245</v>
      </c>
      <c r="F146" s="53" t="s">
        <v>50</v>
      </c>
      <c r="G146" s="60">
        <v>16000</v>
      </c>
      <c r="H146" s="45"/>
      <c r="I146" s="45"/>
      <c r="J146" s="45"/>
      <c r="K146" s="45"/>
      <c r="L146" s="45"/>
      <c r="M146" s="60">
        <v>20000</v>
      </c>
      <c r="N146" s="31"/>
      <c r="O146" s="31"/>
      <c r="P146" s="31"/>
      <c r="Q146" s="31"/>
      <c r="R146" s="30">
        <v>19000</v>
      </c>
      <c r="S146" s="118"/>
    </row>
    <row r="147" spans="1:19" ht="26.25">
      <c r="A147" s="57">
        <f t="shared" si="5"/>
        <v>134</v>
      </c>
      <c r="B147" s="83" t="s">
        <v>138</v>
      </c>
      <c r="C147" s="53"/>
      <c r="D147" s="55" t="s">
        <v>60</v>
      </c>
      <c r="E147" s="55" t="s">
        <v>165</v>
      </c>
      <c r="F147" s="53"/>
      <c r="G147" s="60"/>
      <c r="H147" s="45"/>
      <c r="I147" s="45"/>
      <c r="J147" s="45"/>
      <c r="K147" s="45"/>
      <c r="L147" s="45"/>
      <c r="M147" s="56">
        <f>M148</f>
        <v>22000</v>
      </c>
      <c r="R147" s="4">
        <v>22000</v>
      </c>
      <c r="S147" s="115"/>
    </row>
    <row r="148" spans="1:19" ht="108.75" customHeight="1">
      <c r="A148" s="57">
        <f t="shared" si="5"/>
        <v>135</v>
      </c>
      <c r="B148" s="84" t="s">
        <v>205</v>
      </c>
      <c r="C148" s="53"/>
      <c r="D148" s="55" t="s">
        <v>60</v>
      </c>
      <c r="E148" s="55" t="s">
        <v>171</v>
      </c>
      <c r="F148" s="55"/>
      <c r="G148" s="56"/>
      <c r="H148" s="64"/>
      <c r="I148" s="64"/>
      <c r="J148" s="64"/>
      <c r="K148" s="64"/>
      <c r="L148" s="64"/>
      <c r="M148" s="56">
        <f>M151</f>
        <v>22000</v>
      </c>
      <c r="R148" s="4">
        <v>22000</v>
      </c>
      <c r="S148" s="115"/>
    </row>
    <row r="149" spans="1:19" ht="108.75" customHeight="1">
      <c r="A149" s="57">
        <f t="shared" si="5"/>
        <v>136</v>
      </c>
      <c r="B149" s="84" t="s">
        <v>272</v>
      </c>
      <c r="C149" s="53"/>
      <c r="D149" s="55" t="s">
        <v>60</v>
      </c>
      <c r="E149" s="55" t="s">
        <v>171</v>
      </c>
      <c r="F149" s="55"/>
      <c r="G149" s="56"/>
      <c r="H149" s="64"/>
      <c r="I149" s="64"/>
      <c r="J149" s="64"/>
      <c r="K149" s="64"/>
      <c r="L149" s="64"/>
      <c r="M149" s="56">
        <f>M150</f>
        <v>22000</v>
      </c>
      <c r="R149" s="4">
        <v>22000</v>
      </c>
      <c r="S149" s="115"/>
    </row>
    <row r="150" spans="1:19" ht="182.25" customHeight="1">
      <c r="A150" s="57">
        <f t="shared" si="5"/>
        <v>137</v>
      </c>
      <c r="B150" s="66" t="s">
        <v>191</v>
      </c>
      <c r="C150" s="53"/>
      <c r="D150" s="55" t="s">
        <v>60</v>
      </c>
      <c r="E150" s="55" t="s">
        <v>221</v>
      </c>
      <c r="F150" s="55"/>
      <c r="G150" s="56"/>
      <c r="H150" s="64"/>
      <c r="I150" s="64"/>
      <c r="J150" s="64"/>
      <c r="K150" s="64"/>
      <c r="L150" s="64"/>
      <c r="M150" s="56">
        <f>M151</f>
        <v>22000</v>
      </c>
      <c r="R150" s="4">
        <v>22000</v>
      </c>
      <c r="S150" s="115"/>
    </row>
    <row r="151" spans="1:19" ht="51">
      <c r="A151" s="57">
        <f t="shared" si="5"/>
        <v>138</v>
      </c>
      <c r="B151" s="65" t="s">
        <v>286</v>
      </c>
      <c r="C151" s="53"/>
      <c r="D151" s="55" t="s">
        <v>60</v>
      </c>
      <c r="E151" s="55" t="s">
        <v>221</v>
      </c>
      <c r="F151" s="55" t="s">
        <v>100</v>
      </c>
      <c r="G151" s="56"/>
      <c r="H151" s="64"/>
      <c r="I151" s="64"/>
      <c r="J151" s="64"/>
      <c r="K151" s="64"/>
      <c r="L151" s="64"/>
      <c r="M151" s="56">
        <f>M152</f>
        <v>22000</v>
      </c>
      <c r="R151" s="4">
        <v>22000</v>
      </c>
      <c r="S151" s="115"/>
    </row>
    <row r="152" spans="1:19" ht="76.5">
      <c r="A152" s="57">
        <f t="shared" si="5"/>
        <v>139</v>
      </c>
      <c r="B152" s="65" t="s">
        <v>264</v>
      </c>
      <c r="C152" s="53"/>
      <c r="D152" s="55" t="s">
        <v>60</v>
      </c>
      <c r="E152" s="55" t="s">
        <v>221</v>
      </c>
      <c r="F152" s="55" t="s">
        <v>49</v>
      </c>
      <c r="G152" s="56"/>
      <c r="H152" s="64"/>
      <c r="I152" s="64"/>
      <c r="J152" s="64"/>
      <c r="K152" s="64"/>
      <c r="L152" s="64"/>
      <c r="M152" s="56">
        <f>M153</f>
        <v>22000</v>
      </c>
      <c r="R152" s="4">
        <v>22000</v>
      </c>
      <c r="S152" s="115"/>
    </row>
    <row r="153" spans="1:19" ht="84.75" customHeight="1">
      <c r="A153" s="57">
        <f t="shared" si="5"/>
        <v>140</v>
      </c>
      <c r="B153" s="58" t="s">
        <v>175</v>
      </c>
      <c r="C153" s="53"/>
      <c r="D153" s="55" t="s">
        <v>60</v>
      </c>
      <c r="E153" s="55" t="s">
        <v>221</v>
      </c>
      <c r="F153" s="55" t="s">
        <v>50</v>
      </c>
      <c r="G153" s="56"/>
      <c r="H153" s="64"/>
      <c r="I153" s="64"/>
      <c r="J153" s="64"/>
      <c r="K153" s="64"/>
      <c r="L153" s="64"/>
      <c r="M153" s="56">
        <f>M154</f>
        <v>22000</v>
      </c>
      <c r="R153" s="4">
        <v>22000</v>
      </c>
      <c r="S153" s="115"/>
    </row>
    <row r="154" spans="1:19" s="23" customFormat="1" ht="33.75" customHeight="1">
      <c r="A154" s="57">
        <f t="shared" si="5"/>
        <v>141</v>
      </c>
      <c r="B154" s="62" t="s">
        <v>29</v>
      </c>
      <c r="C154" s="53" t="s">
        <v>57</v>
      </c>
      <c r="D154" s="53" t="s">
        <v>60</v>
      </c>
      <c r="E154" s="53" t="s">
        <v>221</v>
      </c>
      <c r="F154" s="53" t="s">
        <v>50</v>
      </c>
      <c r="G154" s="60"/>
      <c r="H154" s="45"/>
      <c r="I154" s="45"/>
      <c r="J154" s="45"/>
      <c r="K154" s="45"/>
      <c r="L154" s="45"/>
      <c r="M154" s="60">
        <v>22000</v>
      </c>
      <c r="N154" s="31"/>
      <c r="O154" s="31"/>
      <c r="P154" s="31"/>
      <c r="Q154" s="31"/>
      <c r="R154" s="30">
        <v>22000</v>
      </c>
      <c r="S154" s="118"/>
    </row>
    <row r="155" spans="1:19" ht="204">
      <c r="A155" s="57">
        <f t="shared" si="5"/>
        <v>142</v>
      </c>
      <c r="B155" s="66" t="s">
        <v>191</v>
      </c>
      <c r="C155" s="53"/>
      <c r="D155" s="55" t="s">
        <v>60</v>
      </c>
      <c r="E155" s="55" t="s">
        <v>237</v>
      </c>
      <c r="F155" s="55"/>
      <c r="G155" s="56"/>
      <c r="H155" s="64"/>
      <c r="I155" s="64"/>
      <c r="J155" s="64"/>
      <c r="K155" s="64"/>
      <c r="L155" s="64"/>
      <c r="M155" s="56">
        <f>M156</f>
        <v>1000</v>
      </c>
      <c r="R155" s="4">
        <v>1000</v>
      </c>
      <c r="S155" s="115"/>
    </row>
    <row r="156" spans="1:19" ht="26.25">
      <c r="A156" s="57">
        <f t="shared" si="5"/>
        <v>143</v>
      </c>
      <c r="B156" s="66" t="s">
        <v>102</v>
      </c>
      <c r="C156" s="55"/>
      <c r="D156" s="55" t="s">
        <v>60</v>
      </c>
      <c r="E156" s="55" t="s">
        <v>237</v>
      </c>
      <c r="F156" s="55" t="s">
        <v>103</v>
      </c>
      <c r="G156" s="56"/>
      <c r="H156" s="64"/>
      <c r="I156" s="64"/>
      <c r="J156" s="64"/>
      <c r="K156" s="64"/>
      <c r="L156" s="64"/>
      <c r="M156" s="56">
        <f>M157</f>
        <v>1000</v>
      </c>
      <c r="R156" s="4">
        <v>1000</v>
      </c>
      <c r="S156" s="115"/>
    </row>
    <row r="157" spans="1:19" ht="26.25">
      <c r="A157" s="57">
        <f t="shared" si="5"/>
        <v>144</v>
      </c>
      <c r="B157" s="54" t="s">
        <v>249</v>
      </c>
      <c r="C157" s="55" t="s">
        <v>57</v>
      </c>
      <c r="D157" s="55" t="s">
        <v>60</v>
      </c>
      <c r="E157" s="55" t="s">
        <v>237</v>
      </c>
      <c r="F157" s="55" t="s">
        <v>250</v>
      </c>
      <c r="G157" s="56"/>
      <c r="H157" s="64"/>
      <c r="I157" s="64"/>
      <c r="J157" s="64"/>
      <c r="K157" s="64"/>
      <c r="L157" s="64"/>
      <c r="M157" s="56">
        <f>M158</f>
        <v>1000</v>
      </c>
      <c r="R157" s="4">
        <v>1000</v>
      </c>
      <c r="S157" s="115"/>
    </row>
    <row r="158" spans="1:19" s="23" customFormat="1" ht="26.25">
      <c r="A158" s="57">
        <f t="shared" si="5"/>
        <v>145</v>
      </c>
      <c r="B158" s="62" t="s">
        <v>27</v>
      </c>
      <c r="C158" s="53" t="s">
        <v>57</v>
      </c>
      <c r="D158" s="53" t="s">
        <v>60</v>
      </c>
      <c r="E158" s="55" t="s">
        <v>237</v>
      </c>
      <c r="F158" s="53" t="s">
        <v>250</v>
      </c>
      <c r="G158" s="60"/>
      <c r="H158" s="45"/>
      <c r="I158" s="45"/>
      <c r="J158" s="45"/>
      <c r="K158" s="45"/>
      <c r="L158" s="45"/>
      <c r="M158" s="60">
        <v>1000</v>
      </c>
      <c r="N158" s="31"/>
      <c r="O158" s="31"/>
      <c r="P158" s="31"/>
      <c r="Q158" s="31"/>
      <c r="R158" s="30">
        <v>1000</v>
      </c>
      <c r="S158" s="118"/>
    </row>
    <row r="159" spans="1:19" ht="26.25">
      <c r="A159" s="57">
        <f t="shared" si="5"/>
        <v>146</v>
      </c>
      <c r="B159" s="54" t="s">
        <v>47</v>
      </c>
      <c r="C159" s="55" t="s">
        <v>9</v>
      </c>
      <c r="D159" s="55" t="s">
        <v>46</v>
      </c>
      <c r="E159" s="55" t="s">
        <v>9</v>
      </c>
      <c r="F159" s="55"/>
      <c r="G159" s="56" t="e">
        <f>G160</f>
        <v>#REF!</v>
      </c>
      <c r="H159" s="45"/>
      <c r="I159" s="45"/>
      <c r="J159" s="45"/>
      <c r="K159" s="45"/>
      <c r="L159" s="45"/>
      <c r="M159" s="56">
        <f>M160+M215</f>
        <v>2122372.6100000003</v>
      </c>
      <c r="R159" s="4">
        <v>2359833.89</v>
      </c>
      <c r="S159" s="115"/>
    </row>
    <row r="160" spans="1:19" ht="26.25">
      <c r="A160" s="57">
        <f t="shared" si="5"/>
        <v>147</v>
      </c>
      <c r="B160" s="54" t="s">
        <v>107</v>
      </c>
      <c r="C160" s="55"/>
      <c r="D160" s="55" t="s">
        <v>94</v>
      </c>
      <c r="E160" s="55"/>
      <c r="F160" s="55"/>
      <c r="G160" s="56" t="e">
        <f>G161+#REF!+#REF!</f>
        <v>#REF!</v>
      </c>
      <c r="H160" s="45"/>
      <c r="I160" s="45"/>
      <c r="J160" s="45"/>
      <c r="K160" s="45"/>
      <c r="L160" s="45"/>
      <c r="M160" s="56">
        <f>M161+M198</f>
        <v>2117372.6100000003</v>
      </c>
      <c r="R160" s="4">
        <v>2354833.89</v>
      </c>
      <c r="S160" s="115"/>
    </row>
    <row r="161" spans="1:19" ht="26.25">
      <c r="A161" s="57">
        <f t="shared" si="5"/>
        <v>148</v>
      </c>
      <c r="B161" s="79" t="s">
        <v>138</v>
      </c>
      <c r="C161" s="55"/>
      <c r="D161" s="55" t="s">
        <v>94</v>
      </c>
      <c r="E161" s="55" t="s">
        <v>165</v>
      </c>
      <c r="F161" s="55"/>
      <c r="G161" s="56" t="e">
        <f>G162+G178</f>
        <v>#REF!</v>
      </c>
      <c r="H161" s="45"/>
      <c r="I161" s="45"/>
      <c r="J161" s="45"/>
      <c r="K161" s="45"/>
      <c r="L161" s="45"/>
      <c r="M161" s="56">
        <f>M162+M178+M187</f>
        <v>1881072.61</v>
      </c>
      <c r="R161" s="4">
        <v>1841270.89</v>
      </c>
      <c r="S161" s="115"/>
    </row>
    <row r="162" spans="1:19" ht="112.5" customHeight="1">
      <c r="A162" s="57">
        <f t="shared" si="5"/>
        <v>149</v>
      </c>
      <c r="B162" s="58" t="s">
        <v>206</v>
      </c>
      <c r="C162" s="55"/>
      <c r="D162" s="55" t="s">
        <v>94</v>
      </c>
      <c r="E162" s="55" t="s">
        <v>172</v>
      </c>
      <c r="F162" s="55"/>
      <c r="G162" s="56" t="e">
        <f>G165</f>
        <v>#REF!</v>
      </c>
      <c r="H162" s="45"/>
      <c r="I162" s="45"/>
      <c r="J162" s="45"/>
      <c r="K162" s="45"/>
      <c r="L162" s="45"/>
      <c r="M162" s="56">
        <f>M165+M169</f>
        <v>1058200</v>
      </c>
      <c r="R162" s="4">
        <v>1799270.89</v>
      </c>
      <c r="S162" s="115"/>
    </row>
    <row r="163" spans="1:19" ht="97.5" customHeight="1">
      <c r="A163" s="57">
        <f t="shared" si="5"/>
        <v>150</v>
      </c>
      <c r="B163" s="58" t="s">
        <v>274</v>
      </c>
      <c r="C163" s="55"/>
      <c r="D163" s="55" t="s">
        <v>94</v>
      </c>
      <c r="E163" s="55" t="s">
        <v>172</v>
      </c>
      <c r="F163" s="55"/>
      <c r="G163" s="56"/>
      <c r="H163" s="45"/>
      <c r="I163" s="45"/>
      <c r="J163" s="45"/>
      <c r="K163" s="45"/>
      <c r="L163" s="45"/>
      <c r="M163" s="56">
        <f>M164</f>
        <v>959200</v>
      </c>
      <c r="R163" s="4">
        <v>1601270.89</v>
      </c>
      <c r="S163" s="115"/>
    </row>
    <row r="164" spans="1:19" ht="189" customHeight="1">
      <c r="A164" s="57">
        <f t="shared" si="5"/>
        <v>151</v>
      </c>
      <c r="B164" s="66" t="s">
        <v>207</v>
      </c>
      <c r="C164" s="55"/>
      <c r="D164" s="55" t="s">
        <v>94</v>
      </c>
      <c r="E164" s="55" t="s">
        <v>222</v>
      </c>
      <c r="F164" s="55"/>
      <c r="G164" s="56"/>
      <c r="H164" s="45"/>
      <c r="I164" s="45"/>
      <c r="J164" s="45"/>
      <c r="K164" s="45"/>
      <c r="L164" s="45"/>
      <c r="M164" s="56">
        <f>M165+V19</f>
        <v>959200</v>
      </c>
      <c r="R164" s="4">
        <v>1601270.89</v>
      </c>
      <c r="S164" s="115"/>
    </row>
    <row r="165" spans="1:19" ht="92.25" customHeight="1">
      <c r="A165" s="57">
        <f t="shared" si="5"/>
        <v>152</v>
      </c>
      <c r="B165" s="65" t="s">
        <v>286</v>
      </c>
      <c r="C165" s="55"/>
      <c r="D165" s="55" t="s">
        <v>94</v>
      </c>
      <c r="E165" s="55" t="s">
        <v>222</v>
      </c>
      <c r="F165" s="55" t="s">
        <v>100</v>
      </c>
      <c r="G165" s="56" t="e">
        <f>#REF!</f>
        <v>#REF!</v>
      </c>
      <c r="H165" s="45"/>
      <c r="I165" s="45"/>
      <c r="J165" s="45"/>
      <c r="K165" s="45"/>
      <c r="L165" s="45"/>
      <c r="M165" s="56">
        <f>M166</f>
        <v>959200</v>
      </c>
      <c r="R165" s="4">
        <v>1601270.89</v>
      </c>
      <c r="S165" s="115"/>
    </row>
    <row r="166" spans="1:19" ht="92.25" customHeight="1">
      <c r="A166" s="57">
        <f t="shared" si="5"/>
        <v>153</v>
      </c>
      <c r="B166" s="65" t="s">
        <v>264</v>
      </c>
      <c r="C166" s="55"/>
      <c r="D166" s="55" t="s">
        <v>94</v>
      </c>
      <c r="E166" s="55" t="s">
        <v>222</v>
      </c>
      <c r="F166" s="55" t="s">
        <v>49</v>
      </c>
      <c r="G166" s="56"/>
      <c r="H166" s="45"/>
      <c r="I166" s="45"/>
      <c r="J166" s="45"/>
      <c r="K166" s="45"/>
      <c r="L166" s="45"/>
      <c r="M166" s="56">
        <f>M167</f>
        <v>959200</v>
      </c>
      <c r="R166" s="4">
        <v>1601270.89</v>
      </c>
      <c r="S166" s="115"/>
    </row>
    <row r="167" spans="1:19" ht="114.75" customHeight="1">
      <c r="A167" s="57">
        <f t="shared" si="5"/>
        <v>154</v>
      </c>
      <c r="B167" s="58" t="s">
        <v>175</v>
      </c>
      <c r="C167" s="55"/>
      <c r="D167" s="55" t="s">
        <v>94</v>
      </c>
      <c r="E167" s="55" t="s">
        <v>222</v>
      </c>
      <c r="F167" s="55" t="s">
        <v>50</v>
      </c>
      <c r="G167" s="56">
        <f>G168</f>
        <v>976490</v>
      </c>
      <c r="H167" s="45"/>
      <c r="I167" s="45"/>
      <c r="J167" s="45"/>
      <c r="K167" s="45"/>
      <c r="L167" s="45"/>
      <c r="M167" s="56">
        <f>M168</f>
        <v>959200</v>
      </c>
      <c r="R167" s="4">
        <v>1601270.89</v>
      </c>
      <c r="S167" s="115"/>
    </row>
    <row r="168" spans="1:20" s="23" customFormat="1" ht="49.5" customHeight="1">
      <c r="A168" s="57">
        <f t="shared" si="5"/>
        <v>155</v>
      </c>
      <c r="B168" s="62" t="s">
        <v>25</v>
      </c>
      <c r="C168" s="53" t="s">
        <v>57</v>
      </c>
      <c r="D168" s="53" t="s">
        <v>94</v>
      </c>
      <c r="E168" s="53" t="s">
        <v>222</v>
      </c>
      <c r="F168" s="53" t="s">
        <v>50</v>
      </c>
      <c r="G168" s="56">
        <v>976490</v>
      </c>
      <c r="H168" s="45"/>
      <c r="I168" s="45"/>
      <c r="J168" s="45"/>
      <c r="K168" s="45"/>
      <c r="L168" s="45"/>
      <c r="M168" s="60">
        <v>959200</v>
      </c>
      <c r="N168" s="37"/>
      <c r="O168" s="37"/>
      <c r="P168" s="37"/>
      <c r="Q168" s="37"/>
      <c r="R168" s="38">
        <v>1601270.89</v>
      </c>
      <c r="S168" s="125"/>
      <c r="T168" s="126"/>
    </row>
    <row r="169" spans="1:19" ht="105.75" customHeight="1">
      <c r="A169" s="57">
        <f t="shared" si="5"/>
        <v>156</v>
      </c>
      <c r="B169" s="58" t="s">
        <v>206</v>
      </c>
      <c r="C169" s="55"/>
      <c r="D169" s="55" t="s">
        <v>94</v>
      </c>
      <c r="E169" s="55" t="s">
        <v>172</v>
      </c>
      <c r="F169" s="55"/>
      <c r="G169" s="56"/>
      <c r="H169" s="64"/>
      <c r="I169" s="64"/>
      <c r="J169" s="64"/>
      <c r="K169" s="64"/>
      <c r="L169" s="64"/>
      <c r="M169" s="56">
        <f aca="true" t="shared" si="6" ref="M169:M174">M170</f>
        <v>99000</v>
      </c>
      <c r="R169" s="4">
        <v>198000</v>
      </c>
      <c r="S169" s="115"/>
    </row>
    <row r="170" spans="1:19" ht="156" customHeight="1">
      <c r="A170" s="57">
        <f t="shared" si="5"/>
        <v>157</v>
      </c>
      <c r="B170" s="54" t="s">
        <v>275</v>
      </c>
      <c r="C170" s="55"/>
      <c r="D170" s="55" t="s">
        <v>94</v>
      </c>
      <c r="E170" s="55" t="s">
        <v>172</v>
      </c>
      <c r="F170" s="55"/>
      <c r="G170" s="56"/>
      <c r="H170" s="64"/>
      <c r="I170" s="64"/>
      <c r="J170" s="64"/>
      <c r="K170" s="64"/>
      <c r="L170" s="64"/>
      <c r="M170" s="56">
        <f t="shared" si="6"/>
        <v>99000</v>
      </c>
      <c r="R170" s="4">
        <v>198000</v>
      </c>
      <c r="S170" s="115"/>
    </row>
    <row r="171" spans="1:19" ht="186.75" customHeight="1">
      <c r="A171" s="57">
        <f t="shared" si="5"/>
        <v>158</v>
      </c>
      <c r="B171" s="66" t="s">
        <v>207</v>
      </c>
      <c r="C171" s="55"/>
      <c r="D171" s="55" t="s">
        <v>94</v>
      </c>
      <c r="E171" s="55" t="s">
        <v>222</v>
      </c>
      <c r="F171" s="55"/>
      <c r="G171" s="56"/>
      <c r="H171" s="64"/>
      <c r="I171" s="64"/>
      <c r="J171" s="64"/>
      <c r="K171" s="64"/>
      <c r="L171" s="64"/>
      <c r="M171" s="56">
        <f t="shared" si="6"/>
        <v>99000</v>
      </c>
      <c r="R171" s="4">
        <v>198000</v>
      </c>
      <c r="S171" s="115"/>
    </row>
    <row r="172" spans="1:19" ht="71.25" customHeight="1">
      <c r="A172" s="57">
        <f t="shared" si="5"/>
        <v>159</v>
      </c>
      <c r="B172" s="65" t="s">
        <v>286</v>
      </c>
      <c r="C172" s="55"/>
      <c r="D172" s="55" t="s">
        <v>94</v>
      </c>
      <c r="E172" s="55" t="s">
        <v>222</v>
      </c>
      <c r="F172" s="55" t="s">
        <v>100</v>
      </c>
      <c r="G172" s="56"/>
      <c r="H172" s="64"/>
      <c r="I172" s="64"/>
      <c r="J172" s="64"/>
      <c r="K172" s="64"/>
      <c r="L172" s="64"/>
      <c r="M172" s="56">
        <f t="shared" si="6"/>
        <v>99000</v>
      </c>
      <c r="R172" s="4">
        <v>198000</v>
      </c>
      <c r="S172" s="115"/>
    </row>
    <row r="173" spans="1:19" ht="90.75" customHeight="1">
      <c r="A173" s="57">
        <f t="shared" si="5"/>
        <v>160</v>
      </c>
      <c r="B173" s="65" t="s">
        <v>264</v>
      </c>
      <c r="C173" s="53"/>
      <c r="D173" s="55" t="s">
        <v>94</v>
      </c>
      <c r="E173" s="55" t="s">
        <v>222</v>
      </c>
      <c r="F173" s="55" t="s">
        <v>49</v>
      </c>
      <c r="G173" s="56"/>
      <c r="H173" s="64"/>
      <c r="I173" s="64"/>
      <c r="J173" s="64"/>
      <c r="K173" s="64"/>
      <c r="L173" s="64"/>
      <c r="M173" s="56">
        <f>M174+M176</f>
        <v>99000</v>
      </c>
      <c r="R173" s="4">
        <v>198000</v>
      </c>
      <c r="S173" s="115"/>
    </row>
    <row r="174" spans="1:19" ht="49.5" customHeight="1">
      <c r="A174" s="57">
        <f t="shared" si="5"/>
        <v>161</v>
      </c>
      <c r="B174" s="58" t="s">
        <v>175</v>
      </c>
      <c r="C174" s="53"/>
      <c r="D174" s="55" t="s">
        <v>276</v>
      </c>
      <c r="E174" s="55" t="s">
        <v>222</v>
      </c>
      <c r="F174" s="55" t="s">
        <v>50</v>
      </c>
      <c r="G174" s="56"/>
      <c r="H174" s="64"/>
      <c r="I174" s="64"/>
      <c r="J174" s="64"/>
      <c r="K174" s="64"/>
      <c r="L174" s="64"/>
      <c r="M174" s="56">
        <f t="shared" si="6"/>
        <v>99000</v>
      </c>
      <c r="R174" s="4">
        <v>99000</v>
      </c>
      <c r="S174" s="115"/>
    </row>
    <row r="175" spans="1:19" s="23" customFormat="1" ht="49.5" customHeight="1">
      <c r="A175" s="57">
        <f t="shared" si="5"/>
        <v>162</v>
      </c>
      <c r="B175" s="62" t="s">
        <v>26</v>
      </c>
      <c r="C175" s="53" t="s">
        <v>57</v>
      </c>
      <c r="D175" s="53" t="s">
        <v>94</v>
      </c>
      <c r="E175" s="53" t="s">
        <v>222</v>
      </c>
      <c r="F175" s="53" t="s">
        <v>270</v>
      </c>
      <c r="G175" s="56"/>
      <c r="H175" s="45"/>
      <c r="I175" s="45"/>
      <c r="J175" s="45"/>
      <c r="K175" s="45"/>
      <c r="L175" s="45"/>
      <c r="M175" s="60">
        <v>99000</v>
      </c>
      <c r="N175" s="31"/>
      <c r="O175" s="31"/>
      <c r="P175" s="31"/>
      <c r="Q175" s="31"/>
      <c r="R175" s="30">
        <v>99000</v>
      </c>
      <c r="S175" s="118"/>
    </row>
    <row r="176" spans="1:19" ht="128.25" customHeight="1">
      <c r="A176" s="57">
        <f t="shared" si="5"/>
        <v>163</v>
      </c>
      <c r="B176" s="58" t="s">
        <v>282</v>
      </c>
      <c r="C176" s="55"/>
      <c r="D176" s="55" t="s">
        <v>94</v>
      </c>
      <c r="E176" s="55" t="s">
        <v>222</v>
      </c>
      <c r="F176" s="55" t="s">
        <v>157</v>
      </c>
      <c r="G176" s="56"/>
      <c r="H176" s="64"/>
      <c r="I176" s="64"/>
      <c r="J176" s="64"/>
      <c r="K176" s="64"/>
      <c r="L176" s="64"/>
      <c r="M176" s="56">
        <f>M177</f>
        <v>0</v>
      </c>
      <c r="N176" s="31"/>
      <c r="O176" s="31"/>
      <c r="P176" s="31"/>
      <c r="Q176" s="31"/>
      <c r="R176" s="32">
        <v>99000</v>
      </c>
      <c r="S176" s="119"/>
    </row>
    <row r="177" spans="1:19" s="23" customFormat="1" ht="33" customHeight="1">
      <c r="A177" s="57">
        <f t="shared" si="5"/>
        <v>164</v>
      </c>
      <c r="B177" s="62" t="s">
        <v>26</v>
      </c>
      <c r="C177" s="53" t="s">
        <v>57</v>
      </c>
      <c r="D177" s="53" t="s">
        <v>94</v>
      </c>
      <c r="E177" s="53" t="s">
        <v>222</v>
      </c>
      <c r="F177" s="53" t="s">
        <v>157</v>
      </c>
      <c r="G177" s="56"/>
      <c r="H177" s="45"/>
      <c r="I177" s="45"/>
      <c r="J177" s="45"/>
      <c r="K177" s="45"/>
      <c r="L177" s="45"/>
      <c r="M177" s="60">
        <v>0</v>
      </c>
      <c r="N177" s="31"/>
      <c r="O177" s="31"/>
      <c r="P177" s="31"/>
      <c r="Q177" s="31"/>
      <c r="R177" s="30">
        <v>99000</v>
      </c>
      <c r="S177" s="118"/>
    </row>
    <row r="178" spans="1:19" ht="101.25" customHeight="1">
      <c r="A178" s="57">
        <f t="shared" si="5"/>
        <v>165</v>
      </c>
      <c r="B178" s="85" t="s">
        <v>208</v>
      </c>
      <c r="C178" s="55"/>
      <c r="D178" s="55" t="s">
        <v>94</v>
      </c>
      <c r="E178" s="55" t="s">
        <v>173</v>
      </c>
      <c r="F178" s="55"/>
      <c r="G178" s="56" t="e">
        <f>G181</f>
        <v>#REF!</v>
      </c>
      <c r="H178" s="45"/>
      <c r="I178" s="45"/>
      <c r="J178" s="45"/>
      <c r="K178" s="45"/>
      <c r="L178" s="45"/>
      <c r="M178" s="56">
        <f aca="true" t="shared" si="7" ref="M178:M183">M179</f>
        <v>797500</v>
      </c>
      <c r="R178" s="4">
        <v>42000</v>
      </c>
      <c r="S178" s="115"/>
    </row>
    <row r="179" spans="1:19" ht="61.5" customHeight="1">
      <c r="A179" s="57">
        <f t="shared" si="5"/>
        <v>166</v>
      </c>
      <c r="B179" s="86" t="s">
        <v>277</v>
      </c>
      <c r="C179" s="55"/>
      <c r="D179" s="55" t="s">
        <v>94</v>
      </c>
      <c r="E179" s="55" t="s">
        <v>173</v>
      </c>
      <c r="F179" s="55"/>
      <c r="G179" s="56"/>
      <c r="H179" s="64"/>
      <c r="I179" s="64"/>
      <c r="J179" s="64"/>
      <c r="K179" s="64"/>
      <c r="L179" s="64"/>
      <c r="M179" s="56">
        <f>M180+M186</f>
        <v>797500</v>
      </c>
      <c r="R179" s="4">
        <v>42000</v>
      </c>
      <c r="S179" s="115"/>
    </row>
    <row r="180" spans="1:19" ht="175.5" customHeight="1">
      <c r="A180" s="57">
        <f t="shared" si="5"/>
        <v>167</v>
      </c>
      <c r="B180" s="66" t="s">
        <v>191</v>
      </c>
      <c r="C180" s="55"/>
      <c r="D180" s="55" t="s">
        <v>94</v>
      </c>
      <c r="E180" s="55" t="s">
        <v>223</v>
      </c>
      <c r="F180" s="55"/>
      <c r="G180" s="56"/>
      <c r="H180" s="45"/>
      <c r="I180" s="45"/>
      <c r="J180" s="45"/>
      <c r="K180" s="45"/>
      <c r="L180" s="45"/>
      <c r="M180" s="56">
        <f t="shared" si="7"/>
        <v>42000</v>
      </c>
      <c r="R180" s="4">
        <v>42000</v>
      </c>
      <c r="S180" s="115"/>
    </row>
    <row r="181" spans="1:19" ht="64.5" customHeight="1">
      <c r="A181" s="57">
        <f t="shared" si="5"/>
        <v>168</v>
      </c>
      <c r="B181" s="65" t="s">
        <v>286</v>
      </c>
      <c r="C181" s="55"/>
      <c r="D181" s="55" t="s">
        <v>94</v>
      </c>
      <c r="E181" s="55" t="s">
        <v>223</v>
      </c>
      <c r="F181" s="55" t="s">
        <v>100</v>
      </c>
      <c r="G181" s="56" t="e">
        <f>#REF!</f>
        <v>#REF!</v>
      </c>
      <c r="H181" s="45"/>
      <c r="I181" s="45"/>
      <c r="J181" s="45"/>
      <c r="K181" s="45"/>
      <c r="L181" s="45"/>
      <c r="M181" s="56">
        <f t="shared" si="7"/>
        <v>42000</v>
      </c>
      <c r="R181" s="4">
        <v>42000</v>
      </c>
      <c r="S181" s="115"/>
    </row>
    <row r="182" spans="1:19" ht="85.5" customHeight="1">
      <c r="A182" s="57">
        <f t="shared" si="5"/>
        <v>169</v>
      </c>
      <c r="B182" s="65" t="s">
        <v>264</v>
      </c>
      <c r="C182" s="55"/>
      <c r="D182" s="55" t="s">
        <v>94</v>
      </c>
      <c r="E182" s="55" t="s">
        <v>223</v>
      </c>
      <c r="F182" s="55" t="s">
        <v>49</v>
      </c>
      <c r="G182" s="56"/>
      <c r="H182" s="45"/>
      <c r="I182" s="45"/>
      <c r="J182" s="45"/>
      <c r="K182" s="45"/>
      <c r="L182" s="45"/>
      <c r="M182" s="56">
        <f>M183</f>
        <v>42000</v>
      </c>
      <c r="R182" s="4">
        <v>42000</v>
      </c>
      <c r="S182" s="115"/>
    </row>
    <row r="183" spans="1:19" ht="90" customHeight="1">
      <c r="A183" s="57">
        <f t="shared" si="5"/>
        <v>170</v>
      </c>
      <c r="B183" s="58" t="s">
        <v>175</v>
      </c>
      <c r="C183" s="55"/>
      <c r="D183" s="55" t="s">
        <v>94</v>
      </c>
      <c r="E183" s="55" t="s">
        <v>223</v>
      </c>
      <c r="F183" s="55" t="s">
        <v>50</v>
      </c>
      <c r="G183" s="56">
        <f>G184</f>
        <v>31000</v>
      </c>
      <c r="H183" s="45"/>
      <c r="I183" s="45"/>
      <c r="J183" s="45"/>
      <c r="K183" s="45"/>
      <c r="L183" s="45"/>
      <c r="M183" s="56">
        <f t="shared" si="7"/>
        <v>42000</v>
      </c>
      <c r="R183" s="4">
        <v>42000</v>
      </c>
      <c r="S183" s="115"/>
    </row>
    <row r="184" spans="1:19" s="23" customFormat="1" ht="34.5" customHeight="1">
      <c r="A184" s="57">
        <f t="shared" si="5"/>
        <v>171</v>
      </c>
      <c r="B184" s="62" t="s">
        <v>28</v>
      </c>
      <c r="C184" s="53" t="s">
        <v>57</v>
      </c>
      <c r="D184" s="53" t="s">
        <v>94</v>
      </c>
      <c r="E184" s="53" t="s">
        <v>223</v>
      </c>
      <c r="F184" s="53" t="s">
        <v>50</v>
      </c>
      <c r="G184" s="56">
        <v>31000</v>
      </c>
      <c r="H184" s="45"/>
      <c r="I184" s="45"/>
      <c r="J184" s="45"/>
      <c r="K184" s="45"/>
      <c r="L184" s="45"/>
      <c r="M184" s="60">
        <v>42000</v>
      </c>
      <c r="N184" s="31"/>
      <c r="O184" s="31"/>
      <c r="P184" s="31"/>
      <c r="Q184" s="31"/>
      <c r="R184" s="30">
        <v>42000</v>
      </c>
      <c r="S184" s="118"/>
    </row>
    <row r="185" spans="1:21" ht="66.75" customHeight="1" hidden="1">
      <c r="A185" s="57"/>
      <c r="B185" s="54"/>
      <c r="C185" s="53"/>
      <c r="D185" s="53"/>
      <c r="E185" s="53"/>
      <c r="F185" s="53"/>
      <c r="G185" s="56"/>
      <c r="H185" s="45"/>
      <c r="I185" s="45"/>
      <c r="J185" s="45"/>
      <c r="K185" s="45"/>
      <c r="L185" s="45"/>
      <c r="M185" s="60"/>
      <c r="R185" s="5"/>
      <c r="S185" s="116"/>
      <c r="U185" s="25"/>
    </row>
    <row r="186" spans="1:21" ht="66.75" customHeight="1">
      <c r="A186" s="57">
        <v>185</v>
      </c>
      <c r="B186" s="54" t="s">
        <v>24</v>
      </c>
      <c r="C186" s="53" t="s">
        <v>57</v>
      </c>
      <c r="D186" s="53" t="s">
        <v>94</v>
      </c>
      <c r="E186" s="53" t="s">
        <v>223</v>
      </c>
      <c r="F186" s="53" t="s">
        <v>50</v>
      </c>
      <c r="G186" s="56"/>
      <c r="H186" s="45"/>
      <c r="I186" s="45"/>
      <c r="J186" s="45"/>
      <c r="K186" s="45"/>
      <c r="L186" s="45"/>
      <c r="M186" s="60">
        <v>755500</v>
      </c>
      <c r="R186" s="5"/>
      <c r="S186" s="116"/>
      <c r="U186" s="25"/>
    </row>
    <row r="187" spans="1:21" ht="66.75" customHeight="1">
      <c r="A187" s="57">
        <f>A185+1</f>
        <v>1</v>
      </c>
      <c r="B187" s="87" t="s">
        <v>283</v>
      </c>
      <c r="C187" s="55" t="s">
        <v>57</v>
      </c>
      <c r="D187" s="55" t="s">
        <v>94</v>
      </c>
      <c r="E187" s="55" t="s">
        <v>284</v>
      </c>
      <c r="F187" s="55"/>
      <c r="G187" s="56"/>
      <c r="H187" s="64"/>
      <c r="I187" s="64"/>
      <c r="J187" s="64"/>
      <c r="K187" s="64"/>
      <c r="L187" s="64"/>
      <c r="M187" s="56">
        <f>M188</f>
        <v>25372.61</v>
      </c>
      <c r="R187" s="5"/>
      <c r="S187" s="116"/>
      <c r="U187" s="25"/>
    </row>
    <row r="188" spans="1:21" ht="84.75" customHeight="1">
      <c r="A188" s="57">
        <f t="shared" si="5"/>
        <v>2</v>
      </c>
      <c r="B188" s="87" t="s">
        <v>285</v>
      </c>
      <c r="C188" s="53"/>
      <c r="D188" s="53" t="s">
        <v>94</v>
      </c>
      <c r="E188" s="55" t="s">
        <v>284</v>
      </c>
      <c r="F188" s="53"/>
      <c r="G188" s="56"/>
      <c r="H188" s="45"/>
      <c r="I188" s="45"/>
      <c r="J188" s="45"/>
      <c r="K188" s="45"/>
      <c r="L188" s="45"/>
      <c r="M188" s="60">
        <f>M189+M193</f>
        <v>25372.61</v>
      </c>
      <c r="R188" s="5"/>
      <c r="S188" s="116"/>
      <c r="U188" s="25"/>
    </row>
    <row r="189" spans="1:21" ht="66" customHeight="1">
      <c r="A189" s="57">
        <f t="shared" si="5"/>
        <v>3</v>
      </c>
      <c r="B189" s="65" t="s">
        <v>286</v>
      </c>
      <c r="C189" s="55"/>
      <c r="D189" s="55" t="s">
        <v>94</v>
      </c>
      <c r="E189" s="55" t="s">
        <v>284</v>
      </c>
      <c r="F189" s="55" t="s">
        <v>100</v>
      </c>
      <c r="G189" s="56"/>
      <c r="H189" s="64"/>
      <c r="I189" s="64"/>
      <c r="J189" s="64"/>
      <c r="K189" s="64"/>
      <c r="L189" s="64"/>
      <c r="M189" s="56">
        <f>M190</f>
        <v>25372.61</v>
      </c>
      <c r="R189" s="5"/>
      <c r="S189" s="116"/>
      <c r="T189" s="36"/>
      <c r="U189" s="25"/>
    </row>
    <row r="190" spans="1:21" ht="56.25" customHeight="1">
      <c r="A190" s="57">
        <f t="shared" si="5"/>
        <v>4</v>
      </c>
      <c r="B190" s="58" t="s">
        <v>175</v>
      </c>
      <c r="C190" s="53"/>
      <c r="D190" s="53" t="s">
        <v>94</v>
      </c>
      <c r="E190" s="55" t="s">
        <v>284</v>
      </c>
      <c r="F190" s="53" t="s">
        <v>50</v>
      </c>
      <c r="G190" s="56"/>
      <c r="H190" s="45"/>
      <c r="I190" s="45"/>
      <c r="J190" s="45"/>
      <c r="K190" s="45"/>
      <c r="L190" s="45"/>
      <c r="M190" s="60">
        <f>M192+M196+M191</f>
        <v>25372.61</v>
      </c>
      <c r="R190" s="5"/>
      <c r="S190" s="116"/>
      <c r="U190" s="25"/>
    </row>
    <row r="191" spans="1:21" ht="75.75" customHeight="1">
      <c r="A191" s="57"/>
      <c r="B191" s="62" t="s">
        <v>25</v>
      </c>
      <c r="C191" s="53"/>
      <c r="D191" s="53" t="s">
        <v>94</v>
      </c>
      <c r="E191" s="55" t="s">
        <v>284</v>
      </c>
      <c r="F191" s="53" t="s">
        <v>50</v>
      </c>
      <c r="G191" s="56"/>
      <c r="H191" s="45"/>
      <c r="I191" s="45"/>
      <c r="J191" s="45"/>
      <c r="K191" s="45"/>
      <c r="L191" s="45"/>
      <c r="M191" s="60">
        <v>10000</v>
      </c>
      <c r="R191" s="5"/>
      <c r="S191" s="116"/>
      <c r="U191" s="25"/>
    </row>
    <row r="192" spans="1:21" ht="33.75" customHeight="1">
      <c r="A192" s="57">
        <f t="shared" si="5"/>
        <v>1</v>
      </c>
      <c r="B192" s="54" t="s">
        <v>26</v>
      </c>
      <c r="C192" s="53"/>
      <c r="D192" s="53" t="s">
        <v>94</v>
      </c>
      <c r="E192" s="55" t="s">
        <v>284</v>
      </c>
      <c r="F192" s="53" t="s">
        <v>50</v>
      </c>
      <c r="G192" s="56"/>
      <c r="H192" s="45"/>
      <c r="I192" s="45"/>
      <c r="J192" s="45"/>
      <c r="K192" s="45"/>
      <c r="L192" s="45"/>
      <c r="M192" s="60">
        <v>15372.61</v>
      </c>
      <c r="R192" s="5"/>
      <c r="S192" s="116"/>
      <c r="U192" s="25"/>
    </row>
    <row r="193" spans="1:21" ht="58.5" customHeight="1" hidden="1">
      <c r="A193" s="57"/>
      <c r="B193" s="65"/>
      <c r="C193" s="55"/>
      <c r="D193" s="55"/>
      <c r="E193" s="55"/>
      <c r="F193" s="55"/>
      <c r="G193" s="56"/>
      <c r="H193" s="64"/>
      <c r="I193" s="64"/>
      <c r="J193" s="64"/>
      <c r="K193" s="64"/>
      <c r="L193" s="64"/>
      <c r="M193" s="56"/>
      <c r="R193" s="5"/>
      <c r="S193" s="116"/>
      <c r="U193" s="25"/>
    </row>
    <row r="194" spans="1:21" ht="58.5" customHeight="1" hidden="1">
      <c r="A194" s="57"/>
      <c r="B194" s="65"/>
      <c r="C194" s="53"/>
      <c r="D194" s="53"/>
      <c r="E194" s="55"/>
      <c r="F194" s="53"/>
      <c r="G194" s="56"/>
      <c r="H194" s="45"/>
      <c r="I194" s="45"/>
      <c r="J194" s="45"/>
      <c r="K194" s="45"/>
      <c r="L194" s="45"/>
      <c r="M194" s="60"/>
      <c r="R194" s="5"/>
      <c r="S194" s="116"/>
      <c r="U194" s="25"/>
    </row>
    <row r="195" spans="1:21" ht="58.5" customHeight="1" hidden="1">
      <c r="A195" s="57"/>
      <c r="B195" s="58"/>
      <c r="C195" s="53"/>
      <c r="D195" s="53"/>
      <c r="E195" s="55"/>
      <c r="F195" s="53"/>
      <c r="G195" s="56"/>
      <c r="H195" s="45"/>
      <c r="I195" s="45"/>
      <c r="J195" s="45"/>
      <c r="K195" s="45"/>
      <c r="L195" s="45"/>
      <c r="M195" s="60"/>
      <c r="R195" s="5"/>
      <c r="S195" s="116"/>
      <c r="U195" s="25"/>
    </row>
    <row r="196" spans="1:21" ht="54" customHeight="1">
      <c r="A196" s="57">
        <f t="shared" si="5"/>
        <v>1</v>
      </c>
      <c r="B196" s="54" t="s">
        <v>29</v>
      </c>
      <c r="C196" s="53"/>
      <c r="D196" s="53" t="s">
        <v>94</v>
      </c>
      <c r="E196" s="55" t="s">
        <v>284</v>
      </c>
      <c r="F196" s="53" t="s">
        <v>50</v>
      </c>
      <c r="G196" s="56"/>
      <c r="H196" s="45"/>
      <c r="I196" s="45"/>
      <c r="J196" s="45"/>
      <c r="K196" s="45"/>
      <c r="L196" s="45"/>
      <c r="M196" s="60">
        <v>0</v>
      </c>
      <c r="R196" s="5"/>
      <c r="S196" s="116"/>
      <c r="U196" s="25"/>
    </row>
    <row r="197" spans="1:19" ht="34.5" customHeight="1">
      <c r="A197" s="57">
        <f>A196+1</f>
        <v>2</v>
      </c>
      <c r="B197" s="58" t="s">
        <v>128</v>
      </c>
      <c r="C197" s="53"/>
      <c r="D197" s="55" t="s">
        <v>94</v>
      </c>
      <c r="E197" s="55" t="s">
        <v>160</v>
      </c>
      <c r="F197" s="53"/>
      <c r="G197" s="56"/>
      <c r="H197" s="45"/>
      <c r="I197" s="45"/>
      <c r="J197" s="45"/>
      <c r="K197" s="45"/>
      <c r="L197" s="45"/>
      <c r="M197" s="56">
        <f>M198</f>
        <v>236300</v>
      </c>
      <c r="R197" s="4">
        <v>158300</v>
      </c>
      <c r="S197" s="115"/>
    </row>
    <row r="198" spans="1:19" ht="127.5">
      <c r="A198" s="57">
        <f t="shared" si="5"/>
        <v>3</v>
      </c>
      <c r="B198" s="54" t="s">
        <v>143</v>
      </c>
      <c r="C198" s="53"/>
      <c r="D198" s="55" t="s">
        <v>94</v>
      </c>
      <c r="E198" s="55" t="s">
        <v>181</v>
      </c>
      <c r="F198" s="53"/>
      <c r="G198" s="56"/>
      <c r="H198" s="45"/>
      <c r="I198" s="45"/>
      <c r="J198" s="45"/>
      <c r="K198" s="45"/>
      <c r="L198" s="45"/>
      <c r="M198" s="56">
        <f>M199+M206</f>
        <v>236300</v>
      </c>
      <c r="R198" s="4">
        <v>158300</v>
      </c>
      <c r="S198" s="115"/>
    </row>
    <row r="199" spans="1:19" ht="131.25" customHeight="1">
      <c r="A199" s="57">
        <f t="shared" si="5"/>
        <v>4</v>
      </c>
      <c r="B199" s="63" t="s">
        <v>198</v>
      </c>
      <c r="C199" s="53"/>
      <c r="D199" s="55" t="s">
        <v>94</v>
      </c>
      <c r="E199" s="55" t="s">
        <v>236</v>
      </c>
      <c r="F199" s="53"/>
      <c r="G199" s="56"/>
      <c r="H199" s="45"/>
      <c r="I199" s="45"/>
      <c r="J199" s="45"/>
      <c r="K199" s="45"/>
      <c r="L199" s="45"/>
      <c r="M199" s="56">
        <f>M200</f>
        <v>114300</v>
      </c>
      <c r="R199" s="4">
        <v>77300</v>
      </c>
      <c r="S199" s="115"/>
    </row>
    <row r="200" spans="1:19" ht="177" customHeight="1">
      <c r="A200" s="57">
        <f t="shared" si="5"/>
        <v>5</v>
      </c>
      <c r="B200" s="58" t="s">
        <v>133</v>
      </c>
      <c r="C200" s="53"/>
      <c r="D200" s="55" t="s">
        <v>94</v>
      </c>
      <c r="E200" s="55" t="s">
        <v>236</v>
      </c>
      <c r="F200" s="55" t="s">
        <v>33</v>
      </c>
      <c r="G200" s="56"/>
      <c r="H200" s="45"/>
      <c r="I200" s="45"/>
      <c r="J200" s="45"/>
      <c r="K200" s="45"/>
      <c r="L200" s="45"/>
      <c r="M200" s="56">
        <f>M201</f>
        <v>114300</v>
      </c>
      <c r="R200" s="4">
        <v>77300</v>
      </c>
      <c r="S200" s="115"/>
    </row>
    <row r="201" spans="1:19" ht="57" customHeight="1">
      <c r="A201" s="57">
        <f t="shared" si="5"/>
        <v>6</v>
      </c>
      <c r="B201" s="58" t="s">
        <v>97</v>
      </c>
      <c r="C201" s="53"/>
      <c r="D201" s="55" t="s">
        <v>94</v>
      </c>
      <c r="E201" s="55" t="s">
        <v>236</v>
      </c>
      <c r="F201" s="55" t="s">
        <v>34</v>
      </c>
      <c r="G201" s="56"/>
      <c r="H201" s="45"/>
      <c r="I201" s="45"/>
      <c r="J201" s="45"/>
      <c r="K201" s="45"/>
      <c r="L201" s="45"/>
      <c r="M201" s="56">
        <f>M202+M204</f>
        <v>114300</v>
      </c>
      <c r="R201" s="4">
        <v>77300</v>
      </c>
      <c r="S201" s="115"/>
    </row>
    <row r="202" spans="1:19" ht="57" customHeight="1">
      <c r="A202" s="57">
        <f aca="true" t="shared" si="8" ref="A202:A267">A201+1</f>
        <v>7</v>
      </c>
      <c r="B202" s="58" t="s">
        <v>266</v>
      </c>
      <c r="C202" s="53"/>
      <c r="D202" s="55" t="s">
        <v>94</v>
      </c>
      <c r="E202" s="55" t="s">
        <v>251</v>
      </c>
      <c r="F202" s="55" t="s">
        <v>98</v>
      </c>
      <c r="G202" s="56"/>
      <c r="H202" s="45"/>
      <c r="I202" s="45"/>
      <c r="J202" s="45"/>
      <c r="K202" s="45"/>
      <c r="L202" s="45"/>
      <c r="M202" s="56">
        <f>M203</f>
        <v>88000</v>
      </c>
      <c r="R202" s="4">
        <v>58000</v>
      </c>
      <c r="S202" s="115"/>
    </row>
    <row r="203" spans="1:19" s="23" customFormat="1" ht="57" customHeight="1">
      <c r="A203" s="57">
        <f t="shared" si="8"/>
        <v>8</v>
      </c>
      <c r="B203" s="62" t="s">
        <v>17</v>
      </c>
      <c r="C203" s="53" t="s">
        <v>57</v>
      </c>
      <c r="D203" s="53" t="s">
        <v>94</v>
      </c>
      <c r="E203" s="53" t="s">
        <v>236</v>
      </c>
      <c r="F203" s="53" t="s">
        <v>252</v>
      </c>
      <c r="G203" s="56"/>
      <c r="H203" s="45"/>
      <c r="I203" s="45"/>
      <c r="J203" s="45"/>
      <c r="K203" s="45"/>
      <c r="L203" s="45"/>
      <c r="M203" s="60">
        <v>88000</v>
      </c>
      <c r="R203" s="30">
        <v>58000</v>
      </c>
      <c r="S203" s="118"/>
    </row>
    <row r="204" spans="1:19" ht="102">
      <c r="A204" s="57">
        <f t="shared" si="8"/>
        <v>9</v>
      </c>
      <c r="B204" s="65" t="s">
        <v>267</v>
      </c>
      <c r="C204" s="53"/>
      <c r="D204" s="55" t="s">
        <v>94</v>
      </c>
      <c r="E204" s="55" t="s">
        <v>236</v>
      </c>
      <c r="F204" s="55" t="s">
        <v>113</v>
      </c>
      <c r="G204" s="56"/>
      <c r="H204" s="45"/>
      <c r="I204" s="45"/>
      <c r="J204" s="45"/>
      <c r="K204" s="45"/>
      <c r="L204" s="45"/>
      <c r="M204" s="56">
        <f>M205</f>
        <v>26300</v>
      </c>
      <c r="R204" s="4">
        <v>19300</v>
      </c>
      <c r="S204" s="115"/>
    </row>
    <row r="205" spans="1:19" s="23" customFormat="1" ht="26.25">
      <c r="A205" s="57">
        <f t="shared" si="8"/>
        <v>10</v>
      </c>
      <c r="B205" s="62" t="s">
        <v>19</v>
      </c>
      <c r="C205" s="53" t="s">
        <v>57</v>
      </c>
      <c r="D205" s="55" t="s">
        <v>94</v>
      </c>
      <c r="E205" s="55" t="s">
        <v>236</v>
      </c>
      <c r="F205" s="53" t="s">
        <v>113</v>
      </c>
      <c r="G205" s="56"/>
      <c r="H205" s="45"/>
      <c r="I205" s="45"/>
      <c r="J205" s="45"/>
      <c r="K205" s="45"/>
      <c r="L205" s="45"/>
      <c r="M205" s="60">
        <v>26300</v>
      </c>
      <c r="R205" s="22">
        <v>19300</v>
      </c>
      <c r="S205" s="117"/>
    </row>
    <row r="206" spans="1:19" ht="102">
      <c r="A206" s="57">
        <f t="shared" si="8"/>
        <v>11</v>
      </c>
      <c r="B206" s="58" t="s">
        <v>199</v>
      </c>
      <c r="C206" s="53"/>
      <c r="D206" s="55" t="s">
        <v>94</v>
      </c>
      <c r="E206" s="55" t="s">
        <v>245</v>
      </c>
      <c r="F206" s="53"/>
      <c r="G206" s="56"/>
      <c r="H206" s="45"/>
      <c r="I206" s="45"/>
      <c r="J206" s="45"/>
      <c r="K206" s="45"/>
      <c r="L206" s="45"/>
      <c r="M206" s="56">
        <f>M207</f>
        <v>122000</v>
      </c>
      <c r="R206" s="4">
        <v>81000</v>
      </c>
      <c r="S206" s="115"/>
    </row>
    <row r="207" spans="1:19" ht="51">
      <c r="A207" s="57">
        <f t="shared" si="8"/>
        <v>12</v>
      </c>
      <c r="B207" s="65" t="s">
        <v>286</v>
      </c>
      <c r="C207" s="53"/>
      <c r="D207" s="55" t="s">
        <v>94</v>
      </c>
      <c r="E207" s="55" t="s">
        <v>245</v>
      </c>
      <c r="F207" s="55" t="s">
        <v>100</v>
      </c>
      <c r="G207" s="56"/>
      <c r="H207" s="45"/>
      <c r="I207" s="45"/>
      <c r="J207" s="45"/>
      <c r="K207" s="45"/>
      <c r="L207" s="45"/>
      <c r="M207" s="56">
        <f>M208</f>
        <v>122000</v>
      </c>
      <c r="R207" s="4">
        <v>81000</v>
      </c>
      <c r="S207" s="115"/>
    </row>
    <row r="208" spans="1:19" ht="76.5">
      <c r="A208" s="57">
        <f t="shared" si="8"/>
        <v>13</v>
      </c>
      <c r="B208" s="65" t="s">
        <v>264</v>
      </c>
      <c r="C208" s="53"/>
      <c r="D208" s="55" t="s">
        <v>94</v>
      </c>
      <c r="E208" s="55" t="s">
        <v>245</v>
      </c>
      <c r="F208" s="55" t="s">
        <v>49</v>
      </c>
      <c r="G208" s="56"/>
      <c r="H208" s="45"/>
      <c r="I208" s="45"/>
      <c r="J208" s="45"/>
      <c r="K208" s="45"/>
      <c r="L208" s="45"/>
      <c r="M208" s="56">
        <f>M209</f>
        <v>122000</v>
      </c>
      <c r="R208" s="4">
        <v>81000</v>
      </c>
      <c r="S208" s="115"/>
    </row>
    <row r="209" spans="1:19" ht="76.5">
      <c r="A209" s="57">
        <f t="shared" si="8"/>
        <v>14</v>
      </c>
      <c r="B209" s="58" t="s">
        <v>176</v>
      </c>
      <c r="C209" s="53"/>
      <c r="D209" s="55" t="s">
        <v>94</v>
      </c>
      <c r="E209" s="55" t="s">
        <v>245</v>
      </c>
      <c r="F209" s="55" t="s">
        <v>50</v>
      </c>
      <c r="G209" s="56"/>
      <c r="H209" s="45"/>
      <c r="I209" s="45"/>
      <c r="J209" s="45"/>
      <c r="K209" s="45"/>
      <c r="L209" s="45"/>
      <c r="M209" s="56">
        <f>M211+M212+M210+M213</f>
        <v>122000</v>
      </c>
      <c r="R209" s="4">
        <v>81000</v>
      </c>
      <c r="S209" s="115"/>
    </row>
    <row r="210" spans="1:19" s="23" customFormat="1" ht="26.25">
      <c r="A210" s="57">
        <f t="shared" si="8"/>
        <v>15</v>
      </c>
      <c r="B210" s="61" t="s">
        <v>25</v>
      </c>
      <c r="C210" s="53" t="s">
        <v>57</v>
      </c>
      <c r="D210" s="53" t="s">
        <v>94</v>
      </c>
      <c r="E210" s="53" t="s">
        <v>245</v>
      </c>
      <c r="F210" s="53" t="s">
        <v>50</v>
      </c>
      <c r="G210" s="60"/>
      <c r="H210" s="45"/>
      <c r="I210" s="45"/>
      <c r="J210" s="45"/>
      <c r="K210" s="45"/>
      <c r="L210" s="45"/>
      <c r="M210" s="60">
        <v>42000</v>
      </c>
      <c r="N210" s="31"/>
      <c r="O210" s="31"/>
      <c r="P210" s="31"/>
      <c r="Q210" s="31"/>
      <c r="R210" s="30">
        <v>42000</v>
      </c>
      <c r="S210" s="118"/>
    </row>
    <row r="211" spans="1:21" s="23" customFormat="1" ht="51.75" customHeight="1">
      <c r="A211" s="57">
        <f t="shared" si="8"/>
        <v>16</v>
      </c>
      <c r="B211" s="61" t="s">
        <v>304</v>
      </c>
      <c r="C211" s="53" t="s">
        <v>57</v>
      </c>
      <c r="D211" s="53" t="s">
        <v>94</v>
      </c>
      <c r="E211" s="53" t="s">
        <v>245</v>
      </c>
      <c r="F211" s="53" t="s">
        <v>50</v>
      </c>
      <c r="G211" s="56"/>
      <c r="H211" s="45"/>
      <c r="I211" s="45"/>
      <c r="J211" s="45"/>
      <c r="K211" s="45"/>
      <c r="L211" s="45"/>
      <c r="M211" s="60">
        <v>61400</v>
      </c>
      <c r="R211" s="22">
        <v>36400</v>
      </c>
      <c r="S211" s="117"/>
      <c r="U211" s="25"/>
    </row>
    <row r="212" spans="1:19" s="23" customFormat="1" ht="26.25" customHeight="1">
      <c r="A212" s="57">
        <f t="shared" si="8"/>
        <v>17</v>
      </c>
      <c r="B212" s="62" t="s">
        <v>29</v>
      </c>
      <c r="C212" s="53" t="s">
        <v>57</v>
      </c>
      <c r="D212" s="53" t="s">
        <v>94</v>
      </c>
      <c r="E212" s="53" t="s">
        <v>245</v>
      </c>
      <c r="F212" s="53" t="s">
        <v>50</v>
      </c>
      <c r="G212" s="56"/>
      <c r="H212" s="45"/>
      <c r="I212" s="45"/>
      <c r="J212" s="45"/>
      <c r="K212" s="45"/>
      <c r="L212" s="45"/>
      <c r="M212" s="60">
        <v>17600</v>
      </c>
      <c r="N212" s="31"/>
      <c r="O212" s="31"/>
      <c r="P212" s="31"/>
      <c r="Q212" s="31"/>
      <c r="R212" s="30">
        <v>2600</v>
      </c>
      <c r="S212" s="118"/>
    </row>
    <row r="213" spans="1:19" s="23" customFormat="1" ht="26.25" customHeight="1">
      <c r="A213" s="57"/>
      <c r="B213" s="54" t="s">
        <v>249</v>
      </c>
      <c r="C213" s="53"/>
      <c r="D213" s="55" t="s">
        <v>94</v>
      </c>
      <c r="E213" s="55" t="s">
        <v>237</v>
      </c>
      <c r="F213" s="55" t="s">
        <v>250</v>
      </c>
      <c r="G213" s="56"/>
      <c r="H213" s="45"/>
      <c r="I213" s="45"/>
      <c r="J213" s="45"/>
      <c r="K213" s="45"/>
      <c r="L213" s="45"/>
      <c r="M213" s="56">
        <f>M214</f>
        <v>1000</v>
      </c>
      <c r="N213" s="31"/>
      <c r="O213" s="31"/>
      <c r="P213" s="31"/>
      <c r="Q213" s="31"/>
      <c r="R213" s="30"/>
      <c r="S213" s="118"/>
    </row>
    <row r="214" spans="1:19" s="23" customFormat="1" ht="26.25" customHeight="1">
      <c r="A214" s="57"/>
      <c r="B214" s="62" t="s">
        <v>27</v>
      </c>
      <c r="C214" s="53" t="s">
        <v>57</v>
      </c>
      <c r="D214" s="53" t="s">
        <v>94</v>
      </c>
      <c r="E214" s="53" t="s">
        <v>237</v>
      </c>
      <c r="F214" s="53" t="s">
        <v>250</v>
      </c>
      <c r="G214" s="56"/>
      <c r="H214" s="45"/>
      <c r="I214" s="45"/>
      <c r="J214" s="45"/>
      <c r="K214" s="45"/>
      <c r="L214" s="45"/>
      <c r="M214" s="60">
        <v>1000</v>
      </c>
      <c r="N214" s="31"/>
      <c r="O214" s="31"/>
      <c r="P214" s="31"/>
      <c r="Q214" s="31"/>
      <c r="R214" s="30"/>
      <c r="S214" s="118"/>
    </row>
    <row r="215" spans="1:19" ht="54.75" customHeight="1">
      <c r="A215" s="57">
        <f>A212+1</f>
        <v>18</v>
      </c>
      <c r="B215" s="54" t="s">
        <v>152</v>
      </c>
      <c r="C215" s="53"/>
      <c r="D215" s="55" t="s">
        <v>151</v>
      </c>
      <c r="E215" s="55"/>
      <c r="F215" s="55"/>
      <c r="G215" s="56"/>
      <c r="H215" s="64"/>
      <c r="I215" s="64"/>
      <c r="J215" s="64"/>
      <c r="K215" s="64"/>
      <c r="L215" s="64"/>
      <c r="M215" s="56">
        <f aca="true" t="shared" si="9" ref="M215:M222">M216</f>
        <v>5000</v>
      </c>
      <c r="R215" s="4">
        <v>5000</v>
      </c>
      <c r="S215" s="115"/>
    </row>
    <row r="216" spans="1:19" ht="38.25" customHeight="1">
      <c r="A216" s="57">
        <f t="shared" si="8"/>
        <v>19</v>
      </c>
      <c r="B216" s="54" t="s">
        <v>138</v>
      </c>
      <c r="C216" s="55"/>
      <c r="D216" s="55" t="s">
        <v>151</v>
      </c>
      <c r="E216" s="55" t="s">
        <v>165</v>
      </c>
      <c r="F216" s="55"/>
      <c r="G216" s="60"/>
      <c r="H216" s="45"/>
      <c r="I216" s="45"/>
      <c r="J216" s="45"/>
      <c r="K216" s="45"/>
      <c r="L216" s="45"/>
      <c r="M216" s="56">
        <f>M217</f>
        <v>5000</v>
      </c>
      <c r="R216" s="4">
        <v>5000</v>
      </c>
      <c r="S216" s="115"/>
    </row>
    <row r="217" spans="1:19" ht="106.5" customHeight="1">
      <c r="A217" s="57">
        <f t="shared" si="8"/>
        <v>20</v>
      </c>
      <c r="B217" s="54" t="s">
        <v>155</v>
      </c>
      <c r="C217" s="53"/>
      <c r="D217" s="55" t="s">
        <v>151</v>
      </c>
      <c r="E217" s="55" t="s">
        <v>193</v>
      </c>
      <c r="F217" s="53"/>
      <c r="G217" s="60"/>
      <c r="H217" s="45"/>
      <c r="I217" s="45"/>
      <c r="J217" s="45"/>
      <c r="K217" s="45"/>
      <c r="L217" s="45"/>
      <c r="M217" s="56">
        <f t="shared" si="9"/>
        <v>5000</v>
      </c>
      <c r="R217" s="4">
        <v>5000</v>
      </c>
      <c r="S217" s="115"/>
    </row>
    <row r="218" spans="1:19" ht="162.75" customHeight="1">
      <c r="A218" s="57">
        <f t="shared" si="8"/>
        <v>21</v>
      </c>
      <c r="B218" s="88" t="s">
        <v>278</v>
      </c>
      <c r="C218" s="55"/>
      <c r="D218" s="55" t="s">
        <v>151</v>
      </c>
      <c r="E218" s="55" t="s">
        <v>193</v>
      </c>
      <c r="F218" s="55"/>
      <c r="G218" s="56"/>
      <c r="H218" s="64"/>
      <c r="I218" s="64"/>
      <c r="J218" s="64"/>
      <c r="K218" s="64"/>
      <c r="L218" s="64"/>
      <c r="M218" s="56">
        <f t="shared" si="9"/>
        <v>5000</v>
      </c>
      <c r="R218" s="4">
        <v>5000</v>
      </c>
      <c r="S218" s="115"/>
    </row>
    <row r="219" spans="1:19" ht="106.5" customHeight="1">
      <c r="A219" s="57">
        <f t="shared" si="8"/>
        <v>22</v>
      </c>
      <c r="B219" s="66" t="s">
        <v>191</v>
      </c>
      <c r="C219" s="53"/>
      <c r="D219" s="55" t="s">
        <v>151</v>
      </c>
      <c r="E219" s="55" t="s">
        <v>224</v>
      </c>
      <c r="F219" s="53"/>
      <c r="G219" s="60"/>
      <c r="H219" s="45"/>
      <c r="I219" s="45"/>
      <c r="J219" s="45"/>
      <c r="K219" s="45"/>
      <c r="L219" s="45"/>
      <c r="M219" s="56">
        <f t="shared" si="9"/>
        <v>5000</v>
      </c>
      <c r="R219" s="4">
        <v>5000</v>
      </c>
      <c r="S219" s="115"/>
    </row>
    <row r="220" spans="1:19" ht="106.5" customHeight="1">
      <c r="A220" s="57">
        <f t="shared" si="8"/>
        <v>23</v>
      </c>
      <c r="B220" s="65" t="s">
        <v>286</v>
      </c>
      <c r="C220" s="53"/>
      <c r="D220" s="55" t="s">
        <v>151</v>
      </c>
      <c r="E220" s="55" t="s">
        <v>224</v>
      </c>
      <c r="F220" s="55" t="s">
        <v>100</v>
      </c>
      <c r="G220" s="60"/>
      <c r="H220" s="45"/>
      <c r="I220" s="45"/>
      <c r="J220" s="45"/>
      <c r="K220" s="45"/>
      <c r="L220" s="45"/>
      <c r="M220" s="56">
        <f t="shared" si="9"/>
        <v>5000</v>
      </c>
      <c r="R220" s="4">
        <v>5000</v>
      </c>
      <c r="S220" s="115"/>
    </row>
    <row r="221" spans="1:19" ht="106.5" customHeight="1">
      <c r="A221" s="57">
        <f t="shared" si="8"/>
        <v>24</v>
      </c>
      <c r="B221" s="65" t="s">
        <v>264</v>
      </c>
      <c r="C221" s="53"/>
      <c r="D221" s="55" t="s">
        <v>151</v>
      </c>
      <c r="E221" s="55" t="s">
        <v>224</v>
      </c>
      <c r="F221" s="55" t="s">
        <v>49</v>
      </c>
      <c r="G221" s="60"/>
      <c r="H221" s="45"/>
      <c r="I221" s="45"/>
      <c r="J221" s="45"/>
      <c r="K221" s="45"/>
      <c r="L221" s="45"/>
      <c r="M221" s="56">
        <f t="shared" si="9"/>
        <v>5000</v>
      </c>
      <c r="R221" s="4">
        <v>5000</v>
      </c>
      <c r="S221" s="115"/>
    </row>
    <row r="222" spans="1:19" ht="110.25" customHeight="1">
      <c r="A222" s="57">
        <f t="shared" si="8"/>
        <v>25</v>
      </c>
      <c r="B222" s="58" t="s">
        <v>175</v>
      </c>
      <c r="C222" s="53"/>
      <c r="D222" s="55" t="s">
        <v>151</v>
      </c>
      <c r="E222" s="55" t="s">
        <v>224</v>
      </c>
      <c r="F222" s="55" t="s">
        <v>50</v>
      </c>
      <c r="G222" s="60"/>
      <c r="H222" s="45"/>
      <c r="I222" s="45"/>
      <c r="J222" s="45"/>
      <c r="K222" s="45"/>
      <c r="L222" s="45"/>
      <c r="M222" s="56">
        <f t="shared" si="9"/>
        <v>5000</v>
      </c>
      <c r="R222" s="4">
        <v>5000</v>
      </c>
      <c r="S222" s="115"/>
    </row>
    <row r="223" spans="1:19" s="23" customFormat="1" ht="52.5" customHeight="1">
      <c r="A223" s="57">
        <f t="shared" si="8"/>
        <v>26</v>
      </c>
      <c r="B223" s="62" t="s">
        <v>26</v>
      </c>
      <c r="C223" s="53" t="s">
        <v>57</v>
      </c>
      <c r="D223" s="53" t="s">
        <v>151</v>
      </c>
      <c r="E223" s="53" t="s">
        <v>224</v>
      </c>
      <c r="F223" s="53" t="s">
        <v>50</v>
      </c>
      <c r="G223" s="60"/>
      <c r="H223" s="45"/>
      <c r="I223" s="45"/>
      <c r="J223" s="45"/>
      <c r="K223" s="45"/>
      <c r="L223" s="45"/>
      <c r="M223" s="60">
        <v>5000</v>
      </c>
      <c r="N223" s="31"/>
      <c r="O223" s="31"/>
      <c r="P223" s="31"/>
      <c r="Q223" s="31"/>
      <c r="R223" s="30">
        <v>5000</v>
      </c>
      <c r="S223" s="118"/>
    </row>
    <row r="224" spans="1:19" ht="26.25">
      <c r="A224" s="57">
        <f t="shared" si="8"/>
        <v>27</v>
      </c>
      <c r="B224" s="54" t="s">
        <v>61</v>
      </c>
      <c r="C224" s="55" t="s">
        <v>9</v>
      </c>
      <c r="D224" s="55" t="s">
        <v>62</v>
      </c>
      <c r="E224" s="55" t="s">
        <v>9</v>
      </c>
      <c r="F224" s="55" t="s">
        <v>9</v>
      </c>
      <c r="G224" s="56" t="e">
        <f>G225+G249</f>
        <v>#REF!</v>
      </c>
      <c r="H224" s="45"/>
      <c r="I224" s="45"/>
      <c r="J224" s="45"/>
      <c r="K224" s="45"/>
      <c r="L224" s="45"/>
      <c r="M224" s="89">
        <f>M225+M249</f>
        <v>837000</v>
      </c>
      <c r="R224" s="16">
        <v>910766.24</v>
      </c>
      <c r="S224" s="122"/>
    </row>
    <row r="225" spans="1:19" ht="26.25">
      <c r="A225" s="57">
        <f t="shared" si="8"/>
        <v>28</v>
      </c>
      <c r="B225" s="54" t="s">
        <v>96</v>
      </c>
      <c r="C225" s="55"/>
      <c r="D225" s="55" t="s">
        <v>95</v>
      </c>
      <c r="E225" s="55"/>
      <c r="F225" s="55"/>
      <c r="G225" s="56" t="e">
        <f>#REF!+G227+#REF!</f>
        <v>#REF!</v>
      </c>
      <c r="H225" s="45"/>
      <c r="I225" s="45"/>
      <c r="J225" s="45"/>
      <c r="K225" s="45"/>
      <c r="L225" s="45"/>
      <c r="M225" s="56">
        <f>M226+M234</f>
        <v>309000</v>
      </c>
      <c r="R225" s="4">
        <v>322766.24</v>
      </c>
      <c r="S225" s="115"/>
    </row>
    <row r="226" spans="1:19" ht="26.25">
      <c r="A226" s="57">
        <f t="shared" si="8"/>
        <v>29</v>
      </c>
      <c r="B226" s="58" t="s">
        <v>138</v>
      </c>
      <c r="C226" s="55"/>
      <c r="D226" s="55" t="s">
        <v>95</v>
      </c>
      <c r="E226" s="55" t="s">
        <v>165</v>
      </c>
      <c r="F226" s="55"/>
      <c r="G226" s="56"/>
      <c r="H226" s="45"/>
      <c r="I226" s="45"/>
      <c r="J226" s="45"/>
      <c r="K226" s="45"/>
      <c r="L226" s="45"/>
      <c r="M226" s="56">
        <f aca="true" t="shared" si="10" ref="M226:M232">M227</f>
        <v>50000</v>
      </c>
      <c r="R226" s="4">
        <v>50000</v>
      </c>
      <c r="S226" s="115"/>
    </row>
    <row r="227" spans="1:19" ht="86.25" customHeight="1">
      <c r="A227" s="57">
        <f t="shared" si="8"/>
        <v>30</v>
      </c>
      <c r="B227" s="84" t="s">
        <v>281</v>
      </c>
      <c r="C227" s="55"/>
      <c r="D227" s="55" t="s">
        <v>95</v>
      </c>
      <c r="E227" s="55" t="s">
        <v>177</v>
      </c>
      <c r="F227" s="55"/>
      <c r="G227" s="56" t="e">
        <f>G230</f>
        <v>#REF!</v>
      </c>
      <c r="H227" s="45"/>
      <c r="I227" s="45"/>
      <c r="J227" s="45"/>
      <c r="K227" s="45"/>
      <c r="L227" s="45"/>
      <c r="M227" s="56">
        <f t="shared" si="10"/>
        <v>50000</v>
      </c>
      <c r="R227" s="4">
        <v>50000</v>
      </c>
      <c r="S227" s="115"/>
    </row>
    <row r="228" spans="1:19" ht="86.25" customHeight="1">
      <c r="A228" s="57">
        <f t="shared" si="8"/>
        <v>31</v>
      </c>
      <c r="B228" s="90" t="s">
        <v>279</v>
      </c>
      <c r="C228" s="55"/>
      <c r="D228" s="55" t="s">
        <v>95</v>
      </c>
      <c r="E228" s="55" t="s">
        <v>177</v>
      </c>
      <c r="F228" s="55"/>
      <c r="G228" s="56"/>
      <c r="H228" s="45"/>
      <c r="I228" s="45"/>
      <c r="J228" s="45"/>
      <c r="K228" s="45"/>
      <c r="L228" s="45"/>
      <c r="M228" s="56">
        <f t="shared" si="10"/>
        <v>50000</v>
      </c>
      <c r="R228" s="4">
        <v>50000</v>
      </c>
      <c r="S228" s="115"/>
    </row>
    <row r="229" spans="1:19" ht="161.25" customHeight="1">
      <c r="A229" s="57">
        <f t="shared" si="8"/>
        <v>32</v>
      </c>
      <c r="B229" s="66" t="s">
        <v>191</v>
      </c>
      <c r="C229" s="55"/>
      <c r="D229" s="55" t="s">
        <v>95</v>
      </c>
      <c r="E229" s="55" t="s">
        <v>225</v>
      </c>
      <c r="F229" s="55"/>
      <c r="G229" s="56"/>
      <c r="H229" s="45"/>
      <c r="I229" s="45"/>
      <c r="J229" s="45"/>
      <c r="K229" s="45"/>
      <c r="L229" s="45"/>
      <c r="M229" s="56">
        <f t="shared" si="10"/>
        <v>50000</v>
      </c>
      <c r="R229" s="4">
        <v>50000</v>
      </c>
      <c r="S229" s="115"/>
    </row>
    <row r="230" spans="1:19" ht="51">
      <c r="A230" s="57">
        <f t="shared" si="8"/>
        <v>33</v>
      </c>
      <c r="B230" s="65" t="s">
        <v>286</v>
      </c>
      <c r="C230" s="55"/>
      <c r="D230" s="55" t="s">
        <v>95</v>
      </c>
      <c r="E230" s="55" t="s">
        <v>225</v>
      </c>
      <c r="F230" s="55" t="s">
        <v>100</v>
      </c>
      <c r="G230" s="56" t="e">
        <f>#REF!</f>
        <v>#REF!</v>
      </c>
      <c r="H230" s="45"/>
      <c r="I230" s="45"/>
      <c r="J230" s="45"/>
      <c r="K230" s="45"/>
      <c r="L230" s="45"/>
      <c r="M230" s="56">
        <f t="shared" si="10"/>
        <v>50000</v>
      </c>
      <c r="R230" s="4">
        <v>50000</v>
      </c>
      <c r="S230" s="115"/>
    </row>
    <row r="231" spans="1:19" ht="76.5">
      <c r="A231" s="57">
        <f t="shared" si="8"/>
        <v>34</v>
      </c>
      <c r="B231" s="65" t="s">
        <v>264</v>
      </c>
      <c r="C231" s="55"/>
      <c r="D231" s="55" t="s">
        <v>95</v>
      </c>
      <c r="E231" s="55" t="s">
        <v>225</v>
      </c>
      <c r="F231" s="55" t="s">
        <v>49</v>
      </c>
      <c r="G231" s="56"/>
      <c r="H231" s="45"/>
      <c r="I231" s="45"/>
      <c r="J231" s="45"/>
      <c r="K231" s="45"/>
      <c r="L231" s="45"/>
      <c r="M231" s="56">
        <f t="shared" si="10"/>
        <v>50000</v>
      </c>
      <c r="R231" s="4">
        <v>50000</v>
      </c>
      <c r="S231" s="115"/>
    </row>
    <row r="232" spans="1:19" ht="76.5">
      <c r="A232" s="57">
        <f t="shared" si="8"/>
        <v>35</v>
      </c>
      <c r="B232" s="58" t="s">
        <v>175</v>
      </c>
      <c r="C232" s="55"/>
      <c r="D232" s="55" t="s">
        <v>95</v>
      </c>
      <c r="E232" s="55" t="s">
        <v>225</v>
      </c>
      <c r="F232" s="55" t="s">
        <v>50</v>
      </c>
      <c r="G232" s="56">
        <f>G233</f>
        <v>50000</v>
      </c>
      <c r="H232" s="45"/>
      <c r="I232" s="45"/>
      <c r="J232" s="45"/>
      <c r="K232" s="45"/>
      <c r="L232" s="45"/>
      <c r="M232" s="56">
        <f t="shared" si="10"/>
        <v>50000</v>
      </c>
      <c r="R232" s="4">
        <v>50000</v>
      </c>
      <c r="S232" s="115"/>
    </row>
    <row r="233" spans="1:19" s="23" customFormat="1" ht="26.25" customHeight="1">
      <c r="A233" s="57">
        <f t="shared" si="8"/>
        <v>36</v>
      </c>
      <c r="B233" s="61" t="s">
        <v>29</v>
      </c>
      <c r="C233" s="53" t="s">
        <v>57</v>
      </c>
      <c r="D233" s="53" t="s">
        <v>95</v>
      </c>
      <c r="E233" s="53" t="s">
        <v>225</v>
      </c>
      <c r="F233" s="53" t="s">
        <v>50</v>
      </c>
      <c r="G233" s="60">
        <v>50000</v>
      </c>
      <c r="H233" s="45"/>
      <c r="I233" s="45"/>
      <c r="J233" s="45"/>
      <c r="K233" s="45"/>
      <c r="L233" s="45"/>
      <c r="M233" s="60">
        <v>50000</v>
      </c>
      <c r="N233" s="31"/>
      <c r="O233" s="31"/>
      <c r="P233" s="31"/>
      <c r="Q233" s="31"/>
      <c r="R233" s="30">
        <v>50000</v>
      </c>
      <c r="S233" s="118"/>
    </row>
    <row r="234" spans="1:19" ht="26.25">
      <c r="A234" s="57">
        <f t="shared" si="8"/>
        <v>37</v>
      </c>
      <c r="B234" s="58" t="s">
        <v>128</v>
      </c>
      <c r="C234" s="55"/>
      <c r="D234" s="55" t="s">
        <v>95</v>
      </c>
      <c r="E234" s="55" t="s">
        <v>160</v>
      </c>
      <c r="F234" s="55"/>
      <c r="G234" s="56"/>
      <c r="H234" s="64"/>
      <c r="I234" s="64"/>
      <c r="J234" s="64"/>
      <c r="K234" s="64"/>
      <c r="L234" s="64"/>
      <c r="M234" s="56">
        <f>M235+M242</f>
        <v>259000</v>
      </c>
      <c r="N234" s="31"/>
      <c r="O234" s="31"/>
      <c r="P234" s="31"/>
      <c r="Q234" s="31"/>
      <c r="R234" s="32">
        <v>272766.24</v>
      </c>
      <c r="S234" s="119"/>
    </row>
    <row r="235" spans="1:19" ht="51">
      <c r="A235" s="57">
        <f t="shared" si="8"/>
        <v>38</v>
      </c>
      <c r="B235" s="58" t="s">
        <v>259</v>
      </c>
      <c r="C235" s="53"/>
      <c r="D235" s="53" t="s">
        <v>95</v>
      </c>
      <c r="E235" s="53" t="s">
        <v>261</v>
      </c>
      <c r="F235" s="53"/>
      <c r="G235" s="60"/>
      <c r="H235" s="45"/>
      <c r="I235" s="45"/>
      <c r="J235" s="45"/>
      <c r="K235" s="45"/>
      <c r="L235" s="45"/>
      <c r="M235" s="56">
        <f>M236</f>
        <v>200000</v>
      </c>
      <c r="R235" s="4">
        <v>213766.24</v>
      </c>
      <c r="S235" s="115"/>
    </row>
    <row r="236" spans="1:19" ht="204">
      <c r="A236" s="57">
        <f t="shared" si="8"/>
        <v>39</v>
      </c>
      <c r="B236" s="66" t="s">
        <v>191</v>
      </c>
      <c r="C236" s="53"/>
      <c r="D236" s="53" t="s">
        <v>95</v>
      </c>
      <c r="E236" s="53" t="s">
        <v>260</v>
      </c>
      <c r="F236" s="53"/>
      <c r="G236" s="60"/>
      <c r="H236" s="45"/>
      <c r="I236" s="45"/>
      <c r="J236" s="45"/>
      <c r="K236" s="45"/>
      <c r="L236" s="45"/>
      <c r="M236" s="60">
        <f>M237</f>
        <v>200000</v>
      </c>
      <c r="R236" s="5">
        <v>213766.24</v>
      </c>
      <c r="S236" s="116"/>
    </row>
    <row r="237" spans="1:19" ht="67.5" customHeight="1">
      <c r="A237" s="57">
        <f t="shared" si="8"/>
        <v>40</v>
      </c>
      <c r="B237" s="65" t="s">
        <v>286</v>
      </c>
      <c r="C237" s="53"/>
      <c r="D237" s="53" t="s">
        <v>95</v>
      </c>
      <c r="E237" s="53" t="s">
        <v>260</v>
      </c>
      <c r="F237" s="53" t="s">
        <v>100</v>
      </c>
      <c r="G237" s="60"/>
      <c r="H237" s="45"/>
      <c r="I237" s="45"/>
      <c r="J237" s="45"/>
      <c r="K237" s="45"/>
      <c r="L237" s="45"/>
      <c r="M237" s="60">
        <f>M238</f>
        <v>200000</v>
      </c>
      <c r="R237" s="5">
        <v>213766.24</v>
      </c>
      <c r="S237" s="116"/>
    </row>
    <row r="238" spans="1:19" ht="99" customHeight="1">
      <c r="A238" s="57">
        <f t="shared" si="8"/>
        <v>41</v>
      </c>
      <c r="B238" s="65" t="s">
        <v>264</v>
      </c>
      <c r="C238" s="53"/>
      <c r="D238" s="53" t="s">
        <v>95</v>
      </c>
      <c r="E238" s="53" t="s">
        <v>260</v>
      </c>
      <c r="F238" s="53" t="s">
        <v>49</v>
      </c>
      <c r="G238" s="60"/>
      <c r="H238" s="45"/>
      <c r="I238" s="45"/>
      <c r="J238" s="45"/>
      <c r="K238" s="45"/>
      <c r="L238" s="45"/>
      <c r="M238" s="60">
        <f>M239</f>
        <v>200000</v>
      </c>
      <c r="R238" s="5">
        <v>213766.24</v>
      </c>
      <c r="S238" s="116"/>
    </row>
    <row r="239" spans="1:19" ht="80.25" customHeight="1">
      <c r="A239" s="57">
        <f t="shared" si="8"/>
        <v>42</v>
      </c>
      <c r="B239" s="58" t="s">
        <v>175</v>
      </c>
      <c r="C239" s="53"/>
      <c r="D239" s="53" t="s">
        <v>95</v>
      </c>
      <c r="E239" s="53" t="s">
        <v>260</v>
      </c>
      <c r="F239" s="53" t="s">
        <v>50</v>
      </c>
      <c r="G239" s="60"/>
      <c r="H239" s="45"/>
      <c r="I239" s="45"/>
      <c r="J239" s="45"/>
      <c r="K239" s="45"/>
      <c r="L239" s="45"/>
      <c r="M239" s="60">
        <f>M240+M241</f>
        <v>200000</v>
      </c>
      <c r="R239" s="5">
        <v>213766.24</v>
      </c>
      <c r="S239" s="116"/>
    </row>
    <row r="240" spans="1:19" s="23" customFormat="1" ht="26.25">
      <c r="A240" s="57">
        <f t="shared" si="8"/>
        <v>43</v>
      </c>
      <c r="B240" s="61" t="s">
        <v>25</v>
      </c>
      <c r="C240" s="53" t="s">
        <v>57</v>
      </c>
      <c r="D240" s="53" t="s">
        <v>95</v>
      </c>
      <c r="E240" s="53" t="s">
        <v>260</v>
      </c>
      <c r="F240" s="53" t="s">
        <v>50</v>
      </c>
      <c r="G240" s="60"/>
      <c r="H240" s="45"/>
      <c r="I240" s="45"/>
      <c r="J240" s="45"/>
      <c r="K240" s="45"/>
      <c r="L240" s="45"/>
      <c r="M240" s="60">
        <v>100000</v>
      </c>
      <c r="N240" s="31"/>
      <c r="O240" s="31"/>
      <c r="P240" s="31"/>
      <c r="Q240" s="31"/>
      <c r="R240" s="30">
        <v>113766.24</v>
      </c>
      <c r="S240" s="118"/>
    </row>
    <row r="241" spans="1:19" s="23" customFormat="1" ht="26.25">
      <c r="A241" s="57">
        <f t="shared" si="8"/>
        <v>44</v>
      </c>
      <c r="B241" s="61" t="s">
        <v>24</v>
      </c>
      <c r="C241" s="53" t="s">
        <v>57</v>
      </c>
      <c r="D241" s="53" t="s">
        <v>95</v>
      </c>
      <c r="E241" s="53" t="s">
        <v>260</v>
      </c>
      <c r="F241" s="53" t="s">
        <v>50</v>
      </c>
      <c r="G241" s="60"/>
      <c r="H241" s="45"/>
      <c r="I241" s="45"/>
      <c r="J241" s="45"/>
      <c r="K241" s="45"/>
      <c r="L241" s="45"/>
      <c r="M241" s="60">
        <v>100000</v>
      </c>
      <c r="N241" s="31"/>
      <c r="O241" s="31"/>
      <c r="P241" s="31"/>
      <c r="Q241" s="31"/>
      <c r="R241" s="30">
        <v>100000</v>
      </c>
      <c r="S241" s="118"/>
    </row>
    <row r="242" spans="1:19" ht="26.25">
      <c r="A242" s="57">
        <f t="shared" si="8"/>
        <v>45</v>
      </c>
      <c r="B242" s="77" t="s">
        <v>128</v>
      </c>
      <c r="C242" s="53"/>
      <c r="D242" s="55" t="s">
        <v>95</v>
      </c>
      <c r="E242" s="55" t="s">
        <v>160</v>
      </c>
      <c r="F242" s="55"/>
      <c r="G242" s="56"/>
      <c r="H242" s="64"/>
      <c r="I242" s="64"/>
      <c r="J242" s="64"/>
      <c r="K242" s="64"/>
      <c r="L242" s="64"/>
      <c r="M242" s="56">
        <f aca="true" t="shared" si="11" ref="M242:M247">M243</f>
        <v>59000</v>
      </c>
      <c r="R242" s="4">
        <v>59000</v>
      </c>
      <c r="S242" s="115"/>
    </row>
    <row r="243" spans="1:19" ht="51">
      <c r="A243" s="57">
        <f t="shared" si="8"/>
        <v>46</v>
      </c>
      <c r="B243" s="77" t="s">
        <v>256</v>
      </c>
      <c r="C243" s="53"/>
      <c r="D243" s="53" t="s">
        <v>95</v>
      </c>
      <c r="E243" s="55" t="s">
        <v>257</v>
      </c>
      <c r="F243" s="53"/>
      <c r="G243" s="60"/>
      <c r="H243" s="45"/>
      <c r="I243" s="45"/>
      <c r="J243" s="45"/>
      <c r="K243" s="45"/>
      <c r="L243" s="45"/>
      <c r="M243" s="60">
        <f t="shared" si="11"/>
        <v>59000</v>
      </c>
      <c r="R243" s="5">
        <v>59000</v>
      </c>
      <c r="S243" s="116"/>
    </row>
    <row r="244" spans="1:19" ht="204">
      <c r="A244" s="57">
        <f t="shared" si="8"/>
        <v>47</v>
      </c>
      <c r="B244" s="66" t="s">
        <v>191</v>
      </c>
      <c r="C244" s="53"/>
      <c r="D244" s="53" t="s">
        <v>95</v>
      </c>
      <c r="E244" s="55" t="s">
        <v>258</v>
      </c>
      <c r="F244" s="53"/>
      <c r="G244" s="60"/>
      <c r="H244" s="45"/>
      <c r="I244" s="45"/>
      <c r="J244" s="45"/>
      <c r="K244" s="45"/>
      <c r="L244" s="45"/>
      <c r="M244" s="60">
        <f t="shared" si="11"/>
        <v>59000</v>
      </c>
      <c r="R244" s="5">
        <v>59000</v>
      </c>
      <c r="S244" s="116"/>
    </row>
    <row r="245" spans="1:19" ht="66" customHeight="1">
      <c r="A245" s="57">
        <f t="shared" si="8"/>
        <v>48</v>
      </c>
      <c r="B245" s="65" t="s">
        <v>286</v>
      </c>
      <c r="C245" s="53"/>
      <c r="D245" s="53" t="s">
        <v>95</v>
      </c>
      <c r="E245" s="55" t="s">
        <v>258</v>
      </c>
      <c r="F245" s="53" t="s">
        <v>100</v>
      </c>
      <c r="G245" s="60"/>
      <c r="H245" s="45"/>
      <c r="I245" s="45"/>
      <c r="J245" s="45"/>
      <c r="K245" s="45"/>
      <c r="L245" s="45"/>
      <c r="M245" s="60">
        <f t="shared" si="11"/>
        <v>59000</v>
      </c>
      <c r="R245" s="5">
        <v>59000</v>
      </c>
      <c r="S245" s="116"/>
    </row>
    <row r="246" spans="1:19" ht="79.5" customHeight="1">
      <c r="A246" s="57">
        <f t="shared" si="8"/>
        <v>49</v>
      </c>
      <c r="B246" s="65" t="s">
        <v>264</v>
      </c>
      <c r="C246" s="53"/>
      <c r="D246" s="53" t="s">
        <v>95</v>
      </c>
      <c r="E246" s="55" t="s">
        <v>258</v>
      </c>
      <c r="F246" s="53" t="s">
        <v>49</v>
      </c>
      <c r="G246" s="60"/>
      <c r="H246" s="45"/>
      <c r="I246" s="45"/>
      <c r="J246" s="45"/>
      <c r="K246" s="45"/>
      <c r="L246" s="45"/>
      <c r="M246" s="60">
        <f t="shared" si="11"/>
        <v>59000</v>
      </c>
      <c r="R246" s="5">
        <v>59000</v>
      </c>
      <c r="S246" s="116"/>
    </row>
    <row r="247" spans="1:19" ht="82.5" customHeight="1">
      <c r="A247" s="57">
        <f t="shared" si="8"/>
        <v>50</v>
      </c>
      <c r="B247" s="61" t="s">
        <v>175</v>
      </c>
      <c r="C247" s="53"/>
      <c r="D247" s="53" t="s">
        <v>95</v>
      </c>
      <c r="E247" s="55" t="s">
        <v>258</v>
      </c>
      <c r="F247" s="53" t="s">
        <v>50</v>
      </c>
      <c r="G247" s="60"/>
      <c r="H247" s="45"/>
      <c r="I247" s="45"/>
      <c r="J247" s="45"/>
      <c r="K247" s="45"/>
      <c r="L247" s="45"/>
      <c r="M247" s="60">
        <f t="shared" si="11"/>
        <v>59000</v>
      </c>
      <c r="R247" s="5">
        <v>59000</v>
      </c>
      <c r="S247" s="116"/>
    </row>
    <row r="248" spans="1:19" s="23" customFormat="1" ht="26.25">
      <c r="A248" s="57">
        <f t="shared" si="8"/>
        <v>51</v>
      </c>
      <c r="B248" s="59" t="s">
        <v>26</v>
      </c>
      <c r="C248" s="53" t="s">
        <v>57</v>
      </c>
      <c r="D248" s="53" t="s">
        <v>95</v>
      </c>
      <c r="E248" s="55" t="s">
        <v>258</v>
      </c>
      <c r="F248" s="53" t="s">
        <v>50</v>
      </c>
      <c r="G248" s="60"/>
      <c r="H248" s="45"/>
      <c r="I248" s="45"/>
      <c r="J248" s="45"/>
      <c r="K248" s="45"/>
      <c r="L248" s="45"/>
      <c r="M248" s="60">
        <v>59000</v>
      </c>
      <c r="N248" s="31"/>
      <c r="O248" s="31"/>
      <c r="P248" s="31"/>
      <c r="Q248" s="31"/>
      <c r="R248" s="30">
        <v>59000</v>
      </c>
      <c r="S248" s="118"/>
    </row>
    <row r="249" spans="1:19" ht="26.25">
      <c r="A249" s="57">
        <f t="shared" si="8"/>
        <v>52</v>
      </c>
      <c r="B249" s="54" t="s">
        <v>63</v>
      </c>
      <c r="C249" s="55"/>
      <c r="D249" s="55" t="s">
        <v>64</v>
      </c>
      <c r="E249" s="55"/>
      <c r="F249" s="55"/>
      <c r="G249" s="56" t="e">
        <f>#REF!+G266+G272</f>
        <v>#REF!</v>
      </c>
      <c r="H249" s="45"/>
      <c r="I249" s="45"/>
      <c r="J249" s="45"/>
      <c r="K249" s="45"/>
      <c r="L249" s="45"/>
      <c r="M249" s="56">
        <f>M250+M258</f>
        <v>528000</v>
      </c>
      <c r="R249" s="4">
        <v>588000</v>
      </c>
      <c r="S249" s="115"/>
    </row>
    <row r="250" spans="1:19" ht="43.5" customHeight="1">
      <c r="A250" s="57">
        <f t="shared" si="8"/>
        <v>53</v>
      </c>
      <c r="B250" s="54" t="s">
        <v>138</v>
      </c>
      <c r="C250" s="55"/>
      <c r="D250" s="55" t="s">
        <v>64</v>
      </c>
      <c r="E250" s="55" t="s">
        <v>165</v>
      </c>
      <c r="F250" s="55"/>
      <c r="G250" s="56"/>
      <c r="H250" s="45"/>
      <c r="I250" s="45"/>
      <c r="J250" s="45"/>
      <c r="K250" s="45"/>
      <c r="L250" s="45"/>
      <c r="M250" s="56">
        <f>M251</f>
        <v>83000</v>
      </c>
      <c r="R250" s="4">
        <v>83000</v>
      </c>
      <c r="S250" s="115"/>
    </row>
    <row r="251" spans="1:19" ht="76.5">
      <c r="A251" s="57">
        <f t="shared" si="8"/>
        <v>54</v>
      </c>
      <c r="B251" s="54" t="s">
        <v>154</v>
      </c>
      <c r="C251" s="55"/>
      <c r="D251" s="55" t="s">
        <v>64</v>
      </c>
      <c r="E251" s="55" t="s">
        <v>178</v>
      </c>
      <c r="F251" s="55"/>
      <c r="G251" s="56"/>
      <c r="H251" s="45"/>
      <c r="I251" s="45"/>
      <c r="J251" s="45"/>
      <c r="K251" s="45"/>
      <c r="L251" s="45"/>
      <c r="M251" s="56">
        <f>M252</f>
        <v>83000</v>
      </c>
      <c r="R251" s="4">
        <v>83000</v>
      </c>
      <c r="S251" s="115"/>
    </row>
    <row r="252" spans="1:19" ht="51">
      <c r="A252" s="57">
        <f t="shared" si="8"/>
        <v>55</v>
      </c>
      <c r="B252" s="86" t="s">
        <v>280</v>
      </c>
      <c r="C252" s="55"/>
      <c r="D252" s="55" t="s">
        <v>64</v>
      </c>
      <c r="E252" s="55" t="s">
        <v>178</v>
      </c>
      <c r="F252" s="55"/>
      <c r="G252" s="56"/>
      <c r="H252" s="64"/>
      <c r="I252" s="64"/>
      <c r="J252" s="64"/>
      <c r="K252" s="64"/>
      <c r="L252" s="64"/>
      <c r="M252" s="56">
        <f>M253</f>
        <v>83000</v>
      </c>
      <c r="R252" s="4">
        <v>83000</v>
      </c>
      <c r="S252" s="115"/>
    </row>
    <row r="253" spans="1:19" ht="173.25" customHeight="1">
      <c r="A253" s="57">
        <f t="shared" si="8"/>
        <v>56</v>
      </c>
      <c r="B253" s="66" t="s">
        <v>191</v>
      </c>
      <c r="C253" s="55"/>
      <c r="D253" s="55" t="s">
        <v>64</v>
      </c>
      <c r="E253" s="55" t="s">
        <v>226</v>
      </c>
      <c r="F253" s="55"/>
      <c r="G253" s="56"/>
      <c r="H253" s="45"/>
      <c r="I253" s="45"/>
      <c r="J253" s="45"/>
      <c r="K253" s="45"/>
      <c r="L253" s="45"/>
      <c r="M253" s="56">
        <f>M254</f>
        <v>83000</v>
      </c>
      <c r="R253" s="4">
        <v>83000</v>
      </c>
      <c r="S253" s="115"/>
    </row>
    <row r="254" spans="1:19" ht="51">
      <c r="A254" s="57">
        <f t="shared" si="8"/>
        <v>57</v>
      </c>
      <c r="B254" s="65" t="s">
        <v>286</v>
      </c>
      <c r="C254" s="55"/>
      <c r="D254" s="55" t="s">
        <v>64</v>
      </c>
      <c r="E254" s="55" t="s">
        <v>226</v>
      </c>
      <c r="F254" s="55" t="s">
        <v>100</v>
      </c>
      <c r="G254" s="56"/>
      <c r="H254" s="45"/>
      <c r="I254" s="45"/>
      <c r="J254" s="45"/>
      <c r="K254" s="45"/>
      <c r="L254" s="45"/>
      <c r="M254" s="56">
        <f>M256</f>
        <v>83000</v>
      </c>
      <c r="R254" s="4">
        <v>83000</v>
      </c>
      <c r="S254" s="115"/>
    </row>
    <row r="255" spans="1:19" ht="76.5">
      <c r="A255" s="57">
        <f t="shared" si="8"/>
        <v>58</v>
      </c>
      <c r="B255" s="65" t="s">
        <v>264</v>
      </c>
      <c r="C255" s="55"/>
      <c r="D255" s="55" t="s">
        <v>64</v>
      </c>
      <c r="E255" s="55" t="s">
        <v>226</v>
      </c>
      <c r="F255" s="55" t="s">
        <v>49</v>
      </c>
      <c r="G255" s="56"/>
      <c r="H255" s="45"/>
      <c r="I255" s="45"/>
      <c r="J255" s="45"/>
      <c r="K255" s="45"/>
      <c r="L255" s="45"/>
      <c r="M255" s="56">
        <f>M256</f>
        <v>83000</v>
      </c>
      <c r="R255" s="4">
        <v>83000</v>
      </c>
      <c r="S255" s="115"/>
    </row>
    <row r="256" spans="1:19" ht="76.5">
      <c r="A256" s="57">
        <f t="shared" si="8"/>
        <v>59</v>
      </c>
      <c r="B256" s="58" t="s">
        <v>175</v>
      </c>
      <c r="C256" s="55"/>
      <c r="D256" s="55" t="s">
        <v>64</v>
      </c>
      <c r="E256" s="55" t="s">
        <v>226</v>
      </c>
      <c r="F256" s="55" t="s">
        <v>50</v>
      </c>
      <c r="G256" s="56"/>
      <c r="H256" s="45"/>
      <c r="I256" s="45"/>
      <c r="J256" s="45"/>
      <c r="K256" s="45"/>
      <c r="L256" s="45"/>
      <c r="M256" s="56">
        <f>M257</f>
        <v>83000</v>
      </c>
      <c r="R256" s="4">
        <v>83000</v>
      </c>
      <c r="S256" s="115"/>
    </row>
    <row r="257" spans="1:19" s="23" customFormat="1" ht="26.25">
      <c r="A257" s="57">
        <f t="shared" si="8"/>
        <v>60</v>
      </c>
      <c r="B257" s="62" t="s">
        <v>28</v>
      </c>
      <c r="C257" s="53" t="s">
        <v>57</v>
      </c>
      <c r="D257" s="53" t="s">
        <v>64</v>
      </c>
      <c r="E257" s="53" t="s">
        <v>226</v>
      </c>
      <c r="F257" s="53" t="s">
        <v>50</v>
      </c>
      <c r="G257" s="60"/>
      <c r="H257" s="45"/>
      <c r="I257" s="45"/>
      <c r="J257" s="45"/>
      <c r="K257" s="45"/>
      <c r="L257" s="45"/>
      <c r="M257" s="60">
        <v>83000</v>
      </c>
      <c r="N257" s="31"/>
      <c r="O257" s="31"/>
      <c r="P257" s="31"/>
      <c r="Q257" s="31"/>
      <c r="R257" s="30">
        <v>83000</v>
      </c>
      <c r="S257" s="118"/>
    </row>
    <row r="258" spans="1:19" ht="26.25">
      <c r="A258" s="57">
        <f t="shared" si="8"/>
        <v>61</v>
      </c>
      <c r="B258" s="58" t="s">
        <v>128</v>
      </c>
      <c r="C258" s="55"/>
      <c r="D258" s="55"/>
      <c r="E258" s="55" t="s">
        <v>160</v>
      </c>
      <c r="F258" s="55"/>
      <c r="G258" s="56"/>
      <c r="H258" s="64"/>
      <c r="I258" s="64"/>
      <c r="J258" s="64"/>
      <c r="K258" s="64"/>
      <c r="L258" s="64"/>
      <c r="M258" s="56">
        <f>M259+M266+M272</f>
        <v>445000</v>
      </c>
      <c r="N258" s="31"/>
      <c r="O258" s="31"/>
      <c r="P258" s="31"/>
      <c r="Q258" s="31"/>
      <c r="R258" s="32">
        <v>505000</v>
      </c>
      <c r="S258" s="119"/>
    </row>
    <row r="259" spans="1:19" ht="51">
      <c r="A259" s="57">
        <f t="shared" si="8"/>
        <v>62</v>
      </c>
      <c r="B259" s="54" t="s">
        <v>137</v>
      </c>
      <c r="C259" s="53"/>
      <c r="D259" s="55" t="s">
        <v>64</v>
      </c>
      <c r="E259" s="55" t="s">
        <v>194</v>
      </c>
      <c r="F259" s="53"/>
      <c r="G259" s="56">
        <f>G260</f>
        <v>0</v>
      </c>
      <c r="H259" s="45"/>
      <c r="I259" s="45"/>
      <c r="J259" s="45"/>
      <c r="K259" s="45"/>
      <c r="L259" s="45"/>
      <c r="M259" s="56">
        <f>M260</f>
        <v>410000</v>
      </c>
      <c r="R259" s="4">
        <v>460000</v>
      </c>
      <c r="S259" s="115"/>
    </row>
    <row r="260" spans="1:19" ht="183" customHeight="1">
      <c r="A260" s="57">
        <f t="shared" si="8"/>
        <v>63</v>
      </c>
      <c r="B260" s="66" t="s">
        <v>191</v>
      </c>
      <c r="C260" s="55"/>
      <c r="D260" s="55" t="s">
        <v>64</v>
      </c>
      <c r="E260" s="55" t="s">
        <v>227</v>
      </c>
      <c r="F260" s="55"/>
      <c r="G260" s="56"/>
      <c r="H260" s="64"/>
      <c r="I260" s="64"/>
      <c r="J260" s="64"/>
      <c r="K260" s="64"/>
      <c r="L260" s="64"/>
      <c r="M260" s="56">
        <f>M261</f>
        <v>410000</v>
      </c>
      <c r="R260" s="4">
        <v>460000</v>
      </c>
      <c r="S260" s="115"/>
    </row>
    <row r="261" spans="1:19" ht="54.75" customHeight="1">
      <c r="A261" s="57">
        <f t="shared" si="8"/>
        <v>64</v>
      </c>
      <c r="B261" s="65" t="s">
        <v>286</v>
      </c>
      <c r="C261" s="53"/>
      <c r="D261" s="55" t="s">
        <v>64</v>
      </c>
      <c r="E261" s="55" t="s">
        <v>227</v>
      </c>
      <c r="F261" s="55" t="s">
        <v>100</v>
      </c>
      <c r="G261" s="56" t="e">
        <f>#REF!</f>
        <v>#REF!</v>
      </c>
      <c r="H261" s="45"/>
      <c r="I261" s="45"/>
      <c r="J261" s="45"/>
      <c r="K261" s="45"/>
      <c r="L261" s="45"/>
      <c r="M261" s="56">
        <f>M262</f>
        <v>410000</v>
      </c>
      <c r="R261" s="4">
        <v>460000</v>
      </c>
      <c r="S261" s="115"/>
    </row>
    <row r="262" spans="1:19" ht="76.5">
      <c r="A262" s="57">
        <f t="shared" si="8"/>
        <v>65</v>
      </c>
      <c r="B262" s="65" t="s">
        <v>264</v>
      </c>
      <c r="C262" s="53"/>
      <c r="D262" s="55" t="s">
        <v>64</v>
      </c>
      <c r="E262" s="55" t="s">
        <v>227</v>
      </c>
      <c r="F262" s="55" t="s">
        <v>49</v>
      </c>
      <c r="G262" s="56"/>
      <c r="H262" s="45"/>
      <c r="I262" s="45"/>
      <c r="J262" s="45"/>
      <c r="K262" s="45"/>
      <c r="L262" s="45"/>
      <c r="M262" s="56">
        <f>M263</f>
        <v>410000</v>
      </c>
      <c r="R262" s="4">
        <v>460000</v>
      </c>
      <c r="S262" s="115"/>
    </row>
    <row r="263" spans="1:19" ht="76.5">
      <c r="A263" s="57">
        <f t="shared" si="8"/>
        <v>66</v>
      </c>
      <c r="B263" s="58" t="s">
        <v>175</v>
      </c>
      <c r="C263" s="53"/>
      <c r="D263" s="55" t="s">
        <v>64</v>
      </c>
      <c r="E263" s="55" t="s">
        <v>227</v>
      </c>
      <c r="F263" s="55" t="s">
        <v>50</v>
      </c>
      <c r="G263" s="56">
        <f>G264+G265</f>
        <v>241414</v>
      </c>
      <c r="H263" s="45"/>
      <c r="I263" s="45"/>
      <c r="J263" s="45"/>
      <c r="K263" s="45"/>
      <c r="L263" s="45"/>
      <c r="M263" s="56">
        <f>M264+M265</f>
        <v>410000</v>
      </c>
      <c r="R263" s="4">
        <v>460000</v>
      </c>
      <c r="S263" s="115"/>
    </row>
    <row r="264" spans="1:19" s="23" customFormat="1" ht="26.25">
      <c r="A264" s="57">
        <f t="shared" si="8"/>
        <v>67</v>
      </c>
      <c r="B264" s="62" t="s">
        <v>24</v>
      </c>
      <c r="C264" s="53" t="s">
        <v>57</v>
      </c>
      <c r="D264" s="53" t="s">
        <v>64</v>
      </c>
      <c r="E264" s="53" t="s">
        <v>227</v>
      </c>
      <c r="F264" s="53" t="s">
        <v>50</v>
      </c>
      <c r="G264" s="60">
        <v>231414</v>
      </c>
      <c r="H264" s="45"/>
      <c r="I264" s="45"/>
      <c r="J264" s="45"/>
      <c r="K264" s="45"/>
      <c r="L264" s="45"/>
      <c r="M264" s="60">
        <v>400000</v>
      </c>
      <c r="N264" s="31"/>
      <c r="O264" s="31"/>
      <c r="P264" s="31"/>
      <c r="Q264" s="31"/>
      <c r="R264" s="30">
        <v>450000</v>
      </c>
      <c r="S264" s="118"/>
    </row>
    <row r="265" spans="1:19" s="23" customFormat="1" ht="26.25" customHeight="1">
      <c r="A265" s="57">
        <f t="shared" si="8"/>
        <v>68</v>
      </c>
      <c r="B265" s="62" t="s">
        <v>29</v>
      </c>
      <c r="C265" s="53" t="s">
        <v>57</v>
      </c>
      <c r="D265" s="53" t="s">
        <v>64</v>
      </c>
      <c r="E265" s="53" t="s">
        <v>227</v>
      </c>
      <c r="F265" s="53" t="s">
        <v>50</v>
      </c>
      <c r="G265" s="60">
        <v>10000</v>
      </c>
      <c r="H265" s="45"/>
      <c r="I265" s="45"/>
      <c r="J265" s="45"/>
      <c r="K265" s="45"/>
      <c r="L265" s="45"/>
      <c r="M265" s="60">
        <v>10000</v>
      </c>
      <c r="N265" s="31"/>
      <c r="O265" s="31"/>
      <c r="P265" s="31"/>
      <c r="Q265" s="31"/>
      <c r="R265" s="30">
        <v>10000</v>
      </c>
      <c r="S265" s="118"/>
    </row>
    <row r="266" spans="1:19" ht="51">
      <c r="A266" s="57">
        <f t="shared" si="8"/>
        <v>69</v>
      </c>
      <c r="B266" s="54" t="s">
        <v>131</v>
      </c>
      <c r="C266" s="53"/>
      <c r="D266" s="55" t="s">
        <v>64</v>
      </c>
      <c r="E266" s="55" t="s">
        <v>195</v>
      </c>
      <c r="F266" s="53"/>
      <c r="G266" s="56" t="e">
        <f>G268</f>
        <v>#REF!</v>
      </c>
      <c r="H266" s="45"/>
      <c r="I266" s="45"/>
      <c r="J266" s="45"/>
      <c r="K266" s="45"/>
      <c r="L266" s="45"/>
      <c r="M266" s="56">
        <f>M268</f>
        <v>5000</v>
      </c>
      <c r="R266" s="4">
        <v>5000</v>
      </c>
      <c r="S266" s="115"/>
    </row>
    <row r="267" spans="1:19" ht="192.75" customHeight="1">
      <c r="A267" s="57">
        <f t="shared" si="8"/>
        <v>70</v>
      </c>
      <c r="B267" s="66" t="s">
        <v>191</v>
      </c>
      <c r="C267" s="53"/>
      <c r="D267" s="55" t="s">
        <v>64</v>
      </c>
      <c r="E267" s="55" t="s">
        <v>228</v>
      </c>
      <c r="F267" s="53"/>
      <c r="G267" s="56"/>
      <c r="H267" s="45"/>
      <c r="I267" s="45"/>
      <c r="J267" s="45"/>
      <c r="K267" s="45"/>
      <c r="L267" s="45"/>
      <c r="M267" s="56">
        <f>M268</f>
        <v>5000</v>
      </c>
      <c r="R267" s="4">
        <v>5000</v>
      </c>
      <c r="S267" s="115"/>
    </row>
    <row r="268" spans="1:19" ht="73.5" customHeight="1">
      <c r="A268" s="57">
        <f aca="true" t="shared" si="12" ref="A268:A339">A267+1</f>
        <v>71</v>
      </c>
      <c r="B268" s="65" t="s">
        <v>286</v>
      </c>
      <c r="C268" s="53"/>
      <c r="D268" s="55" t="s">
        <v>64</v>
      </c>
      <c r="E268" s="55" t="s">
        <v>228</v>
      </c>
      <c r="F268" s="55" t="s">
        <v>100</v>
      </c>
      <c r="G268" s="56" t="e">
        <f>#REF!</f>
        <v>#REF!</v>
      </c>
      <c r="H268" s="45"/>
      <c r="I268" s="45"/>
      <c r="J268" s="45"/>
      <c r="K268" s="45"/>
      <c r="L268" s="45"/>
      <c r="M268" s="56">
        <f>M269</f>
        <v>5000</v>
      </c>
      <c r="R268" s="4">
        <v>5000</v>
      </c>
      <c r="S268" s="115"/>
    </row>
    <row r="269" spans="1:19" ht="94.5" customHeight="1">
      <c r="A269" s="57">
        <f t="shared" si="12"/>
        <v>72</v>
      </c>
      <c r="B269" s="65" t="s">
        <v>264</v>
      </c>
      <c r="C269" s="53"/>
      <c r="D269" s="55" t="s">
        <v>64</v>
      </c>
      <c r="E269" s="55" t="s">
        <v>228</v>
      </c>
      <c r="F269" s="55" t="s">
        <v>49</v>
      </c>
      <c r="G269" s="56"/>
      <c r="H269" s="45"/>
      <c r="I269" s="45"/>
      <c r="J269" s="45"/>
      <c r="K269" s="45"/>
      <c r="L269" s="45"/>
      <c r="M269" s="56">
        <f>M270</f>
        <v>5000</v>
      </c>
      <c r="R269" s="4">
        <v>5000</v>
      </c>
      <c r="S269" s="115"/>
    </row>
    <row r="270" spans="1:19" ht="76.5">
      <c r="A270" s="57">
        <f t="shared" si="12"/>
        <v>73</v>
      </c>
      <c r="B270" s="58" t="s">
        <v>175</v>
      </c>
      <c r="C270" s="53"/>
      <c r="D270" s="55" t="s">
        <v>64</v>
      </c>
      <c r="E270" s="55" t="s">
        <v>228</v>
      </c>
      <c r="F270" s="55" t="s">
        <v>50</v>
      </c>
      <c r="G270" s="56" t="e">
        <f>G271+#REF!</f>
        <v>#REF!</v>
      </c>
      <c r="H270" s="45"/>
      <c r="I270" s="45"/>
      <c r="J270" s="45"/>
      <c r="K270" s="45"/>
      <c r="L270" s="45"/>
      <c r="M270" s="56">
        <f>M271</f>
        <v>5000</v>
      </c>
      <c r="R270" s="4">
        <v>5000</v>
      </c>
      <c r="S270" s="115"/>
    </row>
    <row r="271" spans="1:19" s="23" customFormat="1" ht="26.25">
      <c r="A271" s="57">
        <f t="shared" si="12"/>
        <v>74</v>
      </c>
      <c r="B271" s="62" t="s">
        <v>26</v>
      </c>
      <c r="C271" s="53" t="s">
        <v>57</v>
      </c>
      <c r="D271" s="53" t="s">
        <v>64</v>
      </c>
      <c r="E271" s="53" t="s">
        <v>228</v>
      </c>
      <c r="F271" s="53" t="s">
        <v>50</v>
      </c>
      <c r="G271" s="60">
        <v>9000</v>
      </c>
      <c r="H271" s="45"/>
      <c r="I271" s="45"/>
      <c r="J271" s="45"/>
      <c r="K271" s="45"/>
      <c r="L271" s="45"/>
      <c r="M271" s="60">
        <v>5000</v>
      </c>
      <c r="N271" s="31"/>
      <c r="O271" s="31"/>
      <c r="P271" s="31"/>
      <c r="Q271" s="31"/>
      <c r="R271" s="30">
        <v>5000</v>
      </c>
      <c r="S271" s="118"/>
    </row>
    <row r="272" spans="1:19" ht="51">
      <c r="A272" s="57">
        <f t="shared" si="12"/>
        <v>75</v>
      </c>
      <c r="B272" s="54" t="s">
        <v>209</v>
      </c>
      <c r="C272" s="53"/>
      <c r="D272" s="55" t="s">
        <v>64</v>
      </c>
      <c r="E272" s="55" t="s">
        <v>197</v>
      </c>
      <c r="F272" s="53"/>
      <c r="G272" s="56" t="e">
        <f>G274</f>
        <v>#REF!</v>
      </c>
      <c r="H272" s="45"/>
      <c r="I272" s="45"/>
      <c r="J272" s="45"/>
      <c r="K272" s="45"/>
      <c r="L272" s="45"/>
      <c r="M272" s="56">
        <f>M274</f>
        <v>30000</v>
      </c>
      <c r="R272" s="4">
        <v>40000</v>
      </c>
      <c r="S272" s="115"/>
    </row>
    <row r="273" spans="1:19" ht="50.25" customHeight="1">
      <c r="A273" s="57">
        <f t="shared" si="12"/>
        <v>76</v>
      </c>
      <c r="B273" s="66" t="s">
        <v>191</v>
      </c>
      <c r="C273" s="53"/>
      <c r="D273" s="55" t="s">
        <v>64</v>
      </c>
      <c r="E273" s="55" t="s">
        <v>229</v>
      </c>
      <c r="F273" s="53"/>
      <c r="G273" s="56"/>
      <c r="H273" s="45"/>
      <c r="I273" s="45"/>
      <c r="J273" s="45"/>
      <c r="K273" s="45"/>
      <c r="L273" s="45"/>
      <c r="M273" s="56">
        <f>M274</f>
        <v>30000</v>
      </c>
      <c r="R273" s="4">
        <v>40000</v>
      </c>
      <c r="S273" s="115"/>
    </row>
    <row r="274" spans="1:19" ht="56.25" customHeight="1">
      <c r="A274" s="57">
        <f t="shared" si="12"/>
        <v>77</v>
      </c>
      <c r="B274" s="65" t="s">
        <v>286</v>
      </c>
      <c r="C274" s="53"/>
      <c r="D274" s="55" t="s">
        <v>64</v>
      </c>
      <c r="E274" s="55" t="s">
        <v>229</v>
      </c>
      <c r="F274" s="55" t="s">
        <v>100</v>
      </c>
      <c r="G274" s="56" t="e">
        <f>#REF!</f>
        <v>#REF!</v>
      </c>
      <c r="H274" s="45"/>
      <c r="I274" s="45"/>
      <c r="J274" s="45"/>
      <c r="K274" s="45"/>
      <c r="L274" s="45"/>
      <c r="M274" s="56">
        <f>M275</f>
        <v>30000</v>
      </c>
      <c r="R274" s="4">
        <v>40000</v>
      </c>
      <c r="S274" s="115"/>
    </row>
    <row r="275" spans="1:19" ht="51.75" customHeight="1">
      <c r="A275" s="57">
        <f t="shared" si="12"/>
        <v>78</v>
      </c>
      <c r="B275" s="65" t="s">
        <v>264</v>
      </c>
      <c r="C275" s="53"/>
      <c r="D275" s="55" t="s">
        <v>64</v>
      </c>
      <c r="E275" s="55" t="s">
        <v>229</v>
      </c>
      <c r="F275" s="55" t="s">
        <v>49</v>
      </c>
      <c r="G275" s="56"/>
      <c r="H275" s="45"/>
      <c r="I275" s="45"/>
      <c r="J275" s="45"/>
      <c r="K275" s="45"/>
      <c r="L275" s="45"/>
      <c r="M275" s="56">
        <f>M276</f>
        <v>30000</v>
      </c>
      <c r="R275" s="4">
        <v>40000</v>
      </c>
      <c r="S275" s="115"/>
    </row>
    <row r="276" spans="1:19" ht="52.5" customHeight="1">
      <c r="A276" s="57">
        <f t="shared" si="12"/>
        <v>79</v>
      </c>
      <c r="B276" s="58" t="s">
        <v>175</v>
      </c>
      <c r="C276" s="53"/>
      <c r="D276" s="55" t="s">
        <v>64</v>
      </c>
      <c r="E276" s="55" t="s">
        <v>229</v>
      </c>
      <c r="F276" s="55" t="s">
        <v>50</v>
      </c>
      <c r="G276" s="56" t="e">
        <f>#REF!+G277+G278</f>
        <v>#REF!</v>
      </c>
      <c r="H276" s="45"/>
      <c r="I276" s="45"/>
      <c r="J276" s="45"/>
      <c r="K276" s="45"/>
      <c r="L276" s="45"/>
      <c r="M276" s="56">
        <f>M277+M278</f>
        <v>30000</v>
      </c>
      <c r="R276" s="4">
        <v>40000</v>
      </c>
      <c r="S276" s="115"/>
    </row>
    <row r="277" spans="1:19" s="23" customFormat="1" ht="26.25">
      <c r="A277" s="57">
        <f t="shared" si="12"/>
        <v>80</v>
      </c>
      <c r="B277" s="62" t="s">
        <v>26</v>
      </c>
      <c r="C277" s="53" t="s">
        <v>57</v>
      </c>
      <c r="D277" s="53" t="s">
        <v>64</v>
      </c>
      <c r="E277" s="53" t="s">
        <v>229</v>
      </c>
      <c r="F277" s="53" t="s">
        <v>50</v>
      </c>
      <c r="G277" s="60">
        <v>25000</v>
      </c>
      <c r="H277" s="45"/>
      <c r="I277" s="45"/>
      <c r="J277" s="45"/>
      <c r="K277" s="45"/>
      <c r="L277" s="45"/>
      <c r="M277" s="60">
        <v>15000</v>
      </c>
      <c r="N277" s="31"/>
      <c r="O277" s="31"/>
      <c r="P277" s="31"/>
      <c r="Q277" s="31"/>
      <c r="R277" s="30">
        <v>20000</v>
      </c>
      <c r="S277" s="118"/>
    </row>
    <row r="278" spans="1:19" s="23" customFormat="1" ht="26.25" customHeight="1">
      <c r="A278" s="57">
        <f t="shared" si="12"/>
        <v>81</v>
      </c>
      <c r="B278" s="62" t="s">
        <v>29</v>
      </c>
      <c r="C278" s="53" t="s">
        <v>57</v>
      </c>
      <c r="D278" s="53" t="s">
        <v>64</v>
      </c>
      <c r="E278" s="53" t="s">
        <v>229</v>
      </c>
      <c r="F278" s="53" t="s">
        <v>50</v>
      </c>
      <c r="G278" s="60">
        <v>10000</v>
      </c>
      <c r="H278" s="45"/>
      <c r="I278" s="45"/>
      <c r="J278" s="45"/>
      <c r="K278" s="45"/>
      <c r="L278" s="45"/>
      <c r="M278" s="60">
        <v>15000</v>
      </c>
      <c r="N278" s="31"/>
      <c r="O278" s="31"/>
      <c r="P278" s="31"/>
      <c r="Q278" s="31"/>
      <c r="R278" s="30">
        <v>20000</v>
      </c>
      <c r="S278" s="118"/>
    </row>
    <row r="279" spans="1:19" ht="26.25">
      <c r="A279" s="57">
        <f t="shared" si="12"/>
        <v>82</v>
      </c>
      <c r="B279" s="54" t="s">
        <v>65</v>
      </c>
      <c r="C279" s="55" t="s">
        <v>9</v>
      </c>
      <c r="D279" s="55" t="s">
        <v>48</v>
      </c>
      <c r="E279" s="55"/>
      <c r="F279" s="55" t="s">
        <v>9</v>
      </c>
      <c r="G279" s="56" t="e">
        <f>#REF!</f>
        <v>#REF!</v>
      </c>
      <c r="H279" s="45"/>
      <c r="I279" s="45"/>
      <c r="J279" s="45"/>
      <c r="K279" s="45"/>
      <c r="L279" s="45"/>
      <c r="M279" s="56">
        <f>M280</f>
        <v>6000</v>
      </c>
      <c r="R279" s="4">
        <v>5000</v>
      </c>
      <c r="S279" s="115"/>
    </row>
    <row r="280" spans="1:19" ht="51">
      <c r="A280" s="57">
        <f t="shared" si="12"/>
        <v>83</v>
      </c>
      <c r="B280" s="58" t="s">
        <v>52</v>
      </c>
      <c r="C280" s="55"/>
      <c r="D280" s="55" t="s">
        <v>51</v>
      </c>
      <c r="E280" s="55"/>
      <c r="F280" s="55"/>
      <c r="G280" s="56"/>
      <c r="H280" s="45"/>
      <c r="I280" s="45"/>
      <c r="J280" s="45"/>
      <c r="K280" s="45"/>
      <c r="L280" s="45"/>
      <c r="M280" s="56">
        <f>M289+M281</f>
        <v>6000</v>
      </c>
      <c r="R280" s="4">
        <v>5000</v>
      </c>
      <c r="S280" s="115"/>
    </row>
    <row r="281" spans="1:19" ht="42.75" customHeight="1">
      <c r="A281" s="57">
        <f t="shared" si="12"/>
        <v>84</v>
      </c>
      <c r="B281" s="54" t="s">
        <v>138</v>
      </c>
      <c r="C281" s="55"/>
      <c r="D281" s="55" t="s">
        <v>51</v>
      </c>
      <c r="E281" s="55" t="s">
        <v>165</v>
      </c>
      <c r="F281" s="55"/>
      <c r="G281" s="56"/>
      <c r="H281" s="45"/>
      <c r="I281" s="45"/>
      <c r="J281" s="45"/>
      <c r="K281" s="45"/>
      <c r="L281" s="45"/>
      <c r="M281" s="56">
        <f aca="true" t="shared" si="13" ref="M281:M287">M282</f>
        <v>1000</v>
      </c>
      <c r="R281" s="4"/>
      <c r="S281" s="115"/>
    </row>
    <row r="282" spans="1:19" ht="114" customHeight="1">
      <c r="A282" s="57">
        <f t="shared" si="12"/>
        <v>85</v>
      </c>
      <c r="B282" s="58" t="s">
        <v>287</v>
      </c>
      <c r="C282" s="55"/>
      <c r="D282" s="55" t="s">
        <v>51</v>
      </c>
      <c r="E282" s="55" t="s">
        <v>289</v>
      </c>
      <c r="F282" s="55"/>
      <c r="G282" s="56"/>
      <c r="H282" s="45"/>
      <c r="I282" s="45"/>
      <c r="J282" s="45"/>
      <c r="K282" s="45"/>
      <c r="L282" s="45"/>
      <c r="M282" s="56">
        <f t="shared" si="13"/>
        <v>1000</v>
      </c>
      <c r="R282" s="4"/>
      <c r="S282" s="115"/>
    </row>
    <row r="283" spans="1:19" ht="56.25" customHeight="1">
      <c r="A283" s="57">
        <f t="shared" si="12"/>
        <v>86</v>
      </c>
      <c r="B283" s="86" t="s">
        <v>288</v>
      </c>
      <c r="C283" s="55"/>
      <c r="D283" s="55" t="s">
        <v>51</v>
      </c>
      <c r="E283" s="55" t="s">
        <v>289</v>
      </c>
      <c r="F283" s="55"/>
      <c r="G283" s="56"/>
      <c r="H283" s="45"/>
      <c r="I283" s="45"/>
      <c r="J283" s="45"/>
      <c r="K283" s="45"/>
      <c r="L283" s="45"/>
      <c r="M283" s="56">
        <f t="shared" si="13"/>
        <v>1000</v>
      </c>
      <c r="R283" s="4"/>
      <c r="S283" s="115"/>
    </row>
    <row r="284" spans="1:19" ht="129.75" customHeight="1">
      <c r="A284" s="57">
        <f t="shared" si="12"/>
        <v>87</v>
      </c>
      <c r="B284" s="66" t="s">
        <v>191</v>
      </c>
      <c r="C284" s="55"/>
      <c r="D284" s="55" t="s">
        <v>51</v>
      </c>
      <c r="E284" s="55" t="s">
        <v>290</v>
      </c>
      <c r="F284" s="55"/>
      <c r="G284" s="56"/>
      <c r="H284" s="45"/>
      <c r="I284" s="45"/>
      <c r="J284" s="45"/>
      <c r="K284" s="45"/>
      <c r="L284" s="45"/>
      <c r="M284" s="56">
        <f t="shared" si="13"/>
        <v>1000</v>
      </c>
      <c r="R284" s="4"/>
      <c r="S284" s="115"/>
    </row>
    <row r="285" spans="1:19" ht="72.75" customHeight="1">
      <c r="A285" s="57">
        <f t="shared" si="12"/>
        <v>88</v>
      </c>
      <c r="B285" s="65" t="s">
        <v>286</v>
      </c>
      <c r="C285" s="55"/>
      <c r="D285" s="55" t="s">
        <v>51</v>
      </c>
      <c r="E285" s="55" t="s">
        <v>291</v>
      </c>
      <c r="F285" s="55" t="s">
        <v>100</v>
      </c>
      <c r="G285" s="56"/>
      <c r="H285" s="45"/>
      <c r="I285" s="45"/>
      <c r="J285" s="45"/>
      <c r="K285" s="45"/>
      <c r="L285" s="45"/>
      <c r="M285" s="56">
        <f t="shared" si="13"/>
        <v>1000</v>
      </c>
      <c r="R285" s="4"/>
      <c r="S285" s="115"/>
    </row>
    <row r="286" spans="1:19" ht="56.25" customHeight="1">
      <c r="A286" s="57">
        <f t="shared" si="12"/>
        <v>89</v>
      </c>
      <c r="B286" s="65" t="s">
        <v>264</v>
      </c>
      <c r="C286" s="55"/>
      <c r="D286" s="55" t="s">
        <v>51</v>
      </c>
      <c r="E286" s="55" t="s">
        <v>291</v>
      </c>
      <c r="F286" s="55" t="s">
        <v>49</v>
      </c>
      <c r="G286" s="56"/>
      <c r="H286" s="45"/>
      <c r="I286" s="45"/>
      <c r="J286" s="45"/>
      <c r="K286" s="45"/>
      <c r="L286" s="45"/>
      <c r="M286" s="56">
        <f t="shared" si="13"/>
        <v>1000</v>
      </c>
      <c r="R286" s="4"/>
      <c r="S286" s="115"/>
    </row>
    <row r="287" spans="1:19" ht="56.25" customHeight="1">
      <c r="A287" s="57">
        <f t="shared" si="12"/>
        <v>90</v>
      </c>
      <c r="B287" s="58" t="s">
        <v>175</v>
      </c>
      <c r="C287" s="55"/>
      <c r="D287" s="55" t="s">
        <v>51</v>
      </c>
      <c r="E287" s="55" t="s">
        <v>291</v>
      </c>
      <c r="F287" s="55" t="s">
        <v>50</v>
      </c>
      <c r="G287" s="56"/>
      <c r="H287" s="45"/>
      <c r="I287" s="45"/>
      <c r="J287" s="45"/>
      <c r="K287" s="45"/>
      <c r="L287" s="45"/>
      <c r="M287" s="56">
        <f t="shared" si="13"/>
        <v>1000</v>
      </c>
      <c r="R287" s="4"/>
      <c r="S287" s="115"/>
    </row>
    <row r="288" spans="1:19" ht="56.25" customHeight="1">
      <c r="A288" s="57">
        <f t="shared" si="12"/>
        <v>91</v>
      </c>
      <c r="B288" s="62" t="s">
        <v>29</v>
      </c>
      <c r="C288" s="55"/>
      <c r="D288" s="55" t="s">
        <v>51</v>
      </c>
      <c r="E288" s="55" t="s">
        <v>291</v>
      </c>
      <c r="F288" s="55" t="s">
        <v>50</v>
      </c>
      <c r="G288" s="56"/>
      <c r="H288" s="45"/>
      <c r="I288" s="45"/>
      <c r="J288" s="45"/>
      <c r="K288" s="45"/>
      <c r="L288" s="45"/>
      <c r="M288" s="60">
        <v>1000</v>
      </c>
      <c r="R288" s="4"/>
      <c r="S288" s="115"/>
    </row>
    <row r="289" spans="1:19" ht="33.75" customHeight="1">
      <c r="A289" s="57">
        <f t="shared" si="12"/>
        <v>92</v>
      </c>
      <c r="B289" s="58" t="s">
        <v>128</v>
      </c>
      <c r="C289" s="55"/>
      <c r="D289" s="55" t="s">
        <v>51</v>
      </c>
      <c r="E289" s="55" t="s">
        <v>160</v>
      </c>
      <c r="F289" s="55"/>
      <c r="G289" s="56"/>
      <c r="H289" s="45"/>
      <c r="I289" s="45"/>
      <c r="J289" s="45"/>
      <c r="K289" s="45"/>
      <c r="L289" s="45"/>
      <c r="M289" s="56">
        <f>M291</f>
        <v>5000</v>
      </c>
      <c r="R289" s="4">
        <v>5000</v>
      </c>
      <c r="S289" s="115"/>
    </row>
    <row r="290" spans="1:19" ht="51">
      <c r="A290" s="57">
        <f t="shared" si="12"/>
        <v>93</v>
      </c>
      <c r="B290" s="58" t="s">
        <v>108</v>
      </c>
      <c r="C290" s="55"/>
      <c r="D290" s="55" t="s">
        <v>51</v>
      </c>
      <c r="E290" s="55" t="s">
        <v>196</v>
      </c>
      <c r="F290" s="55"/>
      <c r="G290" s="56">
        <f>G291</f>
        <v>0</v>
      </c>
      <c r="H290" s="45"/>
      <c r="I290" s="45"/>
      <c r="J290" s="45"/>
      <c r="K290" s="45"/>
      <c r="L290" s="45"/>
      <c r="M290" s="56">
        <f>M291</f>
        <v>5000</v>
      </c>
      <c r="R290" s="4">
        <v>5000</v>
      </c>
      <c r="S290" s="115"/>
    </row>
    <row r="291" spans="1:19" ht="204">
      <c r="A291" s="57">
        <f t="shared" si="12"/>
        <v>94</v>
      </c>
      <c r="B291" s="66" t="s">
        <v>191</v>
      </c>
      <c r="C291" s="55"/>
      <c r="D291" s="55" t="s">
        <v>51</v>
      </c>
      <c r="E291" s="55" t="s">
        <v>230</v>
      </c>
      <c r="F291" s="55"/>
      <c r="G291" s="56"/>
      <c r="H291" s="45"/>
      <c r="I291" s="45"/>
      <c r="J291" s="45"/>
      <c r="K291" s="45"/>
      <c r="L291" s="45"/>
      <c r="M291" s="56">
        <f>M292</f>
        <v>5000</v>
      </c>
      <c r="R291" s="4">
        <v>5000</v>
      </c>
      <c r="S291" s="115"/>
    </row>
    <row r="292" spans="1:19" ht="51">
      <c r="A292" s="57">
        <f t="shared" si="12"/>
        <v>95</v>
      </c>
      <c r="B292" s="65" t="s">
        <v>286</v>
      </c>
      <c r="C292" s="55"/>
      <c r="D292" s="55" t="s">
        <v>51</v>
      </c>
      <c r="E292" s="55" t="s">
        <v>230</v>
      </c>
      <c r="F292" s="55" t="s">
        <v>100</v>
      </c>
      <c r="G292" s="56" t="e">
        <f>#REF!</f>
        <v>#REF!</v>
      </c>
      <c r="H292" s="45"/>
      <c r="I292" s="45"/>
      <c r="J292" s="45"/>
      <c r="K292" s="45"/>
      <c r="L292" s="45"/>
      <c r="M292" s="56">
        <f>M293</f>
        <v>5000</v>
      </c>
      <c r="R292" s="4">
        <v>5000</v>
      </c>
      <c r="S292" s="115"/>
    </row>
    <row r="293" spans="1:19" ht="98.25" customHeight="1">
      <c r="A293" s="57">
        <f t="shared" si="12"/>
        <v>96</v>
      </c>
      <c r="B293" s="65" t="s">
        <v>264</v>
      </c>
      <c r="C293" s="55"/>
      <c r="D293" s="55" t="s">
        <v>51</v>
      </c>
      <c r="E293" s="55" t="s">
        <v>230</v>
      </c>
      <c r="F293" s="55" t="s">
        <v>49</v>
      </c>
      <c r="G293" s="56"/>
      <c r="H293" s="45"/>
      <c r="I293" s="45"/>
      <c r="J293" s="45"/>
      <c r="K293" s="45"/>
      <c r="L293" s="45"/>
      <c r="M293" s="56">
        <f>M294</f>
        <v>5000</v>
      </c>
      <c r="R293" s="4">
        <v>5000</v>
      </c>
      <c r="S293" s="115"/>
    </row>
    <row r="294" spans="1:19" ht="76.5">
      <c r="A294" s="57">
        <f t="shared" si="12"/>
        <v>97</v>
      </c>
      <c r="B294" s="58" t="s">
        <v>175</v>
      </c>
      <c r="C294" s="55"/>
      <c r="D294" s="55" t="s">
        <v>51</v>
      </c>
      <c r="E294" s="55" t="s">
        <v>230</v>
      </c>
      <c r="F294" s="55" t="s">
        <v>50</v>
      </c>
      <c r="G294" s="56">
        <f>G295</f>
        <v>12000</v>
      </c>
      <c r="H294" s="45"/>
      <c r="I294" s="45"/>
      <c r="J294" s="45"/>
      <c r="K294" s="45"/>
      <c r="L294" s="45"/>
      <c r="M294" s="56">
        <f>M295</f>
        <v>5000</v>
      </c>
      <c r="R294" s="4">
        <v>5000</v>
      </c>
      <c r="S294" s="115"/>
    </row>
    <row r="295" spans="1:19" s="23" customFormat="1" ht="26.25">
      <c r="A295" s="57">
        <f t="shared" si="12"/>
        <v>98</v>
      </c>
      <c r="B295" s="61" t="s">
        <v>27</v>
      </c>
      <c r="C295" s="53" t="s">
        <v>57</v>
      </c>
      <c r="D295" s="53" t="s">
        <v>51</v>
      </c>
      <c r="E295" s="53" t="s">
        <v>230</v>
      </c>
      <c r="F295" s="53" t="s">
        <v>50</v>
      </c>
      <c r="G295" s="60">
        <v>12000</v>
      </c>
      <c r="H295" s="45"/>
      <c r="I295" s="45"/>
      <c r="J295" s="45"/>
      <c r="K295" s="45"/>
      <c r="L295" s="45"/>
      <c r="M295" s="60">
        <v>5000</v>
      </c>
      <c r="N295" s="31"/>
      <c r="O295" s="31"/>
      <c r="P295" s="31"/>
      <c r="Q295" s="31"/>
      <c r="R295" s="30">
        <v>5000</v>
      </c>
      <c r="S295" s="118"/>
    </row>
    <row r="296" spans="1:19" ht="26.25">
      <c r="A296" s="57">
        <f t="shared" si="12"/>
        <v>99</v>
      </c>
      <c r="B296" s="54" t="s">
        <v>87</v>
      </c>
      <c r="C296" s="55" t="s">
        <v>9</v>
      </c>
      <c r="D296" s="55" t="s">
        <v>53</v>
      </c>
      <c r="E296" s="55"/>
      <c r="F296" s="55"/>
      <c r="G296" s="56" t="e">
        <f>G298+G344</f>
        <v>#REF!</v>
      </c>
      <c r="H296" s="45"/>
      <c r="I296" s="45"/>
      <c r="J296" s="45"/>
      <c r="K296" s="45"/>
      <c r="L296" s="45"/>
      <c r="M296" s="56">
        <f>M297+M344</f>
        <v>1741400</v>
      </c>
      <c r="R296" s="4">
        <v>1415472.84</v>
      </c>
      <c r="S296" s="115"/>
    </row>
    <row r="297" spans="1:19" ht="26.25">
      <c r="A297" s="57">
        <f t="shared" si="12"/>
        <v>100</v>
      </c>
      <c r="B297" s="54" t="s">
        <v>55</v>
      </c>
      <c r="C297" s="55"/>
      <c r="D297" s="55" t="s">
        <v>54</v>
      </c>
      <c r="E297" s="55"/>
      <c r="F297" s="55"/>
      <c r="G297" s="56"/>
      <c r="H297" s="45"/>
      <c r="I297" s="45"/>
      <c r="J297" s="45"/>
      <c r="K297" s="45"/>
      <c r="L297" s="45"/>
      <c r="M297" s="56">
        <f>M298</f>
        <v>1244400</v>
      </c>
      <c r="R297" s="4">
        <v>973000</v>
      </c>
      <c r="S297" s="115"/>
    </row>
    <row r="298" spans="1:19" ht="26.25">
      <c r="A298" s="57">
        <f t="shared" si="12"/>
        <v>101</v>
      </c>
      <c r="B298" s="58" t="s">
        <v>128</v>
      </c>
      <c r="C298" s="55"/>
      <c r="D298" s="55" t="s">
        <v>54</v>
      </c>
      <c r="E298" s="55" t="s">
        <v>160</v>
      </c>
      <c r="F298" s="55"/>
      <c r="G298" s="56" t="e">
        <f>G299+G329+#REF!</f>
        <v>#REF!</v>
      </c>
      <c r="H298" s="45"/>
      <c r="I298" s="45"/>
      <c r="J298" s="45"/>
      <c r="K298" s="45"/>
      <c r="L298" s="45"/>
      <c r="M298" s="56">
        <f>M299+M329</f>
        <v>1244400</v>
      </c>
      <c r="R298" s="4">
        <v>973000</v>
      </c>
      <c r="S298" s="115"/>
    </row>
    <row r="299" spans="1:19" ht="76.5">
      <c r="A299" s="57">
        <f t="shared" si="12"/>
        <v>102</v>
      </c>
      <c r="B299" s="58" t="s">
        <v>134</v>
      </c>
      <c r="C299" s="55"/>
      <c r="D299" s="55" t="s">
        <v>54</v>
      </c>
      <c r="E299" s="55" t="s">
        <v>179</v>
      </c>
      <c r="F299" s="55"/>
      <c r="G299" s="56" t="e">
        <f>G301+G310+G324+#REF!</f>
        <v>#REF!</v>
      </c>
      <c r="H299" s="45"/>
      <c r="I299" s="45"/>
      <c r="J299" s="45"/>
      <c r="K299" s="45"/>
      <c r="L299" s="45"/>
      <c r="M299" s="56">
        <f>M300+M309+M319</f>
        <v>962800</v>
      </c>
      <c r="R299" s="4">
        <v>775000</v>
      </c>
      <c r="S299" s="115"/>
    </row>
    <row r="300" spans="1:19" ht="102" customHeight="1">
      <c r="A300" s="57">
        <f t="shared" si="12"/>
        <v>103</v>
      </c>
      <c r="B300" s="63" t="s">
        <v>198</v>
      </c>
      <c r="C300" s="55"/>
      <c r="D300" s="55" t="s">
        <v>54</v>
      </c>
      <c r="E300" s="55" t="s">
        <v>231</v>
      </c>
      <c r="F300" s="55"/>
      <c r="G300" s="56"/>
      <c r="H300" s="45"/>
      <c r="I300" s="45"/>
      <c r="J300" s="45"/>
      <c r="K300" s="45"/>
      <c r="L300" s="45"/>
      <c r="M300" s="56">
        <f>M301</f>
        <v>800800</v>
      </c>
      <c r="R300" s="4">
        <v>563000</v>
      </c>
      <c r="S300" s="115"/>
    </row>
    <row r="301" spans="1:19" ht="153">
      <c r="A301" s="57">
        <f t="shared" si="12"/>
        <v>104</v>
      </c>
      <c r="B301" s="58" t="s">
        <v>133</v>
      </c>
      <c r="C301" s="55"/>
      <c r="D301" s="55" t="s">
        <v>54</v>
      </c>
      <c r="E301" s="55" t="s">
        <v>231</v>
      </c>
      <c r="F301" s="55" t="s">
        <v>33</v>
      </c>
      <c r="G301" s="56">
        <f>G302</f>
        <v>1743400</v>
      </c>
      <c r="H301" s="45"/>
      <c r="I301" s="45"/>
      <c r="J301" s="45"/>
      <c r="K301" s="45"/>
      <c r="L301" s="45"/>
      <c r="M301" s="56">
        <f>M302</f>
        <v>800800</v>
      </c>
      <c r="R301" s="4">
        <v>563000</v>
      </c>
      <c r="S301" s="115"/>
    </row>
    <row r="302" spans="1:19" ht="51">
      <c r="A302" s="57">
        <f t="shared" si="12"/>
        <v>105</v>
      </c>
      <c r="B302" s="15" t="s">
        <v>97</v>
      </c>
      <c r="C302" s="55"/>
      <c r="D302" s="55" t="s">
        <v>54</v>
      </c>
      <c r="E302" s="55" t="s">
        <v>231</v>
      </c>
      <c r="F302" s="55" t="s">
        <v>34</v>
      </c>
      <c r="G302" s="56">
        <f>G303</f>
        <v>1743400</v>
      </c>
      <c r="H302" s="45"/>
      <c r="I302" s="45"/>
      <c r="J302" s="45"/>
      <c r="K302" s="45"/>
      <c r="L302" s="45"/>
      <c r="M302" s="56">
        <f>M303+M305+M307</f>
        <v>800800</v>
      </c>
      <c r="R302" s="4">
        <v>563000</v>
      </c>
      <c r="S302" s="115"/>
    </row>
    <row r="303" spans="1:19" ht="26.25">
      <c r="A303" s="57">
        <f t="shared" si="12"/>
        <v>106</v>
      </c>
      <c r="B303" s="58" t="s">
        <v>266</v>
      </c>
      <c r="C303" s="55"/>
      <c r="D303" s="55" t="s">
        <v>54</v>
      </c>
      <c r="E303" s="55" t="s">
        <v>231</v>
      </c>
      <c r="F303" s="55" t="s">
        <v>98</v>
      </c>
      <c r="G303" s="56">
        <f>G304+G308</f>
        <v>1743400</v>
      </c>
      <c r="H303" s="45"/>
      <c r="I303" s="45"/>
      <c r="J303" s="45"/>
      <c r="K303" s="45"/>
      <c r="L303" s="45"/>
      <c r="M303" s="56">
        <f>M304</f>
        <v>613800</v>
      </c>
      <c r="R303" s="4">
        <v>430000</v>
      </c>
      <c r="S303" s="115"/>
    </row>
    <row r="304" spans="1:19" s="23" customFormat="1" ht="26.25">
      <c r="A304" s="57">
        <f t="shared" si="12"/>
        <v>107</v>
      </c>
      <c r="B304" s="61" t="s">
        <v>17</v>
      </c>
      <c r="C304" s="53" t="s">
        <v>57</v>
      </c>
      <c r="D304" s="53" t="s">
        <v>54</v>
      </c>
      <c r="E304" s="55" t="s">
        <v>231</v>
      </c>
      <c r="F304" s="53" t="s">
        <v>98</v>
      </c>
      <c r="G304" s="60">
        <v>1338000</v>
      </c>
      <c r="H304" s="45"/>
      <c r="I304" s="45"/>
      <c r="J304" s="45"/>
      <c r="K304" s="45"/>
      <c r="L304" s="45"/>
      <c r="M304" s="60">
        <v>613800</v>
      </c>
      <c r="R304" s="22">
        <v>430000</v>
      </c>
      <c r="S304" s="117"/>
    </row>
    <row r="305" spans="1:19" ht="51">
      <c r="A305" s="57">
        <f t="shared" si="12"/>
        <v>108</v>
      </c>
      <c r="B305" s="65" t="s">
        <v>268</v>
      </c>
      <c r="C305" s="53"/>
      <c r="D305" s="53" t="s">
        <v>54</v>
      </c>
      <c r="E305" s="55" t="s">
        <v>231</v>
      </c>
      <c r="F305" s="55" t="s">
        <v>99</v>
      </c>
      <c r="G305" s="60"/>
      <c r="H305" s="45"/>
      <c r="I305" s="45"/>
      <c r="J305" s="45"/>
      <c r="K305" s="45"/>
      <c r="L305" s="45"/>
      <c r="M305" s="60">
        <f>M306</f>
        <v>2000</v>
      </c>
      <c r="R305" s="5">
        <v>3000</v>
      </c>
      <c r="S305" s="116"/>
    </row>
    <row r="306" spans="1:19" s="23" customFormat="1" ht="26.25">
      <c r="A306" s="57">
        <f t="shared" si="12"/>
        <v>109</v>
      </c>
      <c r="B306" s="59" t="s">
        <v>18</v>
      </c>
      <c r="C306" s="53"/>
      <c r="D306" s="53" t="s">
        <v>54</v>
      </c>
      <c r="E306" s="53" t="s">
        <v>231</v>
      </c>
      <c r="F306" s="53" t="s">
        <v>99</v>
      </c>
      <c r="G306" s="60"/>
      <c r="H306" s="45"/>
      <c r="I306" s="45"/>
      <c r="J306" s="45"/>
      <c r="K306" s="45"/>
      <c r="L306" s="45"/>
      <c r="M306" s="60">
        <v>2000</v>
      </c>
      <c r="N306" s="31"/>
      <c r="O306" s="31"/>
      <c r="P306" s="31"/>
      <c r="Q306" s="31"/>
      <c r="R306" s="30">
        <v>3000</v>
      </c>
      <c r="S306" s="118"/>
    </row>
    <row r="307" spans="1:19" ht="102">
      <c r="A307" s="57">
        <f t="shared" si="12"/>
        <v>110</v>
      </c>
      <c r="B307" s="65" t="s">
        <v>267</v>
      </c>
      <c r="C307" s="53"/>
      <c r="D307" s="53" t="s">
        <v>54</v>
      </c>
      <c r="E307" s="55" t="s">
        <v>231</v>
      </c>
      <c r="F307" s="55" t="s">
        <v>113</v>
      </c>
      <c r="G307" s="60"/>
      <c r="H307" s="45"/>
      <c r="I307" s="45"/>
      <c r="J307" s="45"/>
      <c r="K307" s="45"/>
      <c r="L307" s="45"/>
      <c r="M307" s="60">
        <f>M308</f>
        <v>185000</v>
      </c>
      <c r="R307" s="5">
        <v>130000</v>
      </c>
      <c r="S307" s="116"/>
    </row>
    <row r="308" spans="1:19" s="23" customFormat="1" ht="26.25">
      <c r="A308" s="57">
        <f t="shared" si="12"/>
        <v>111</v>
      </c>
      <c r="B308" s="62" t="s">
        <v>19</v>
      </c>
      <c r="C308" s="53" t="s">
        <v>57</v>
      </c>
      <c r="D308" s="53" t="s">
        <v>54</v>
      </c>
      <c r="E308" s="53" t="s">
        <v>231</v>
      </c>
      <c r="F308" s="53" t="s">
        <v>113</v>
      </c>
      <c r="G308" s="60">
        <v>405400</v>
      </c>
      <c r="H308" s="45"/>
      <c r="I308" s="45"/>
      <c r="J308" s="45"/>
      <c r="K308" s="45"/>
      <c r="L308" s="45"/>
      <c r="M308" s="60">
        <v>185000</v>
      </c>
      <c r="R308" s="22">
        <v>130000</v>
      </c>
      <c r="S308" s="117"/>
    </row>
    <row r="309" spans="1:19" ht="95.25" customHeight="1">
      <c r="A309" s="57">
        <f t="shared" si="12"/>
        <v>112</v>
      </c>
      <c r="B309" s="58" t="s">
        <v>199</v>
      </c>
      <c r="C309" s="55"/>
      <c r="D309" s="55" t="s">
        <v>54</v>
      </c>
      <c r="E309" s="55" t="s">
        <v>232</v>
      </c>
      <c r="F309" s="55"/>
      <c r="G309" s="56"/>
      <c r="H309" s="64"/>
      <c r="I309" s="64"/>
      <c r="J309" s="64"/>
      <c r="K309" s="64"/>
      <c r="L309" s="64"/>
      <c r="M309" s="56">
        <f>M310</f>
        <v>155000</v>
      </c>
      <c r="R309" s="4">
        <v>205000</v>
      </c>
      <c r="S309" s="115"/>
    </row>
    <row r="310" spans="1:19" ht="51" customHeight="1">
      <c r="A310" s="57">
        <f t="shared" si="12"/>
        <v>113</v>
      </c>
      <c r="B310" s="65" t="s">
        <v>286</v>
      </c>
      <c r="C310" s="55"/>
      <c r="D310" s="55" t="s">
        <v>54</v>
      </c>
      <c r="E310" s="55" t="s">
        <v>232</v>
      </c>
      <c r="F310" s="55" t="s">
        <v>100</v>
      </c>
      <c r="G310" s="56" t="e">
        <f>#REF!</f>
        <v>#REF!</v>
      </c>
      <c r="H310" s="45"/>
      <c r="I310" s="45"/>
      <c r="J310" s="45"/>
      <c r="K310" s="45"/>
      <c r="L310" s="45"/>
      <c r="M310" s="56">
        <f>M311</f>
        <v>155000</v>
      </c>
      <c r="R310" s="4">
        <v>205000</v>
      </c>
      <c r="S310" s="115"/>
    </row>
    <row r="311" spans="1:19" ht="51" customHeight="1">
      <c r="A311" s="57">
        <f t="shared" si="12"/>
        <v>114</v>
      </c>
      <c r="B311" s="65" t="s">
        <v>264</v>
      </c>
      <c r="C311" s="55"/>
      <c r="D311" s="55" t="s">
        <v>54</v>
      </c>
      <c r="E311" s="55" t="s">
        <v>232</v>
      </c>
      <c r="F311" s="55" t="s">
        <v>49</v>
      </c>
      <c r="G311" s="56"/>
      <c r="H311" s="45"/>
      <c r="I311" s="45"/>
      <c r="J311" s="45"/>
      <c r="K311" s="45"/>
      <c r="L311" s="45"/>
      <c r="M311" s="56">
        <f>M312</f>
        <v>155000</v>
      </c>
      <c r="R311" s="4">
        <v>205000</v>
      </c>
      <c r="S311" s="115"/>
    </row>
    <row r="312" spans="1:19" ht="51" customHeight="1">
      <c r="A312" s="57">
        <f t="shared" si="12"/>
        <v>115</v>
      </c>
      <c r="B312" s="58" t="s">
        <v>175</v>
      </c>
      <c r="C312" s="53"/>
      <c r="D312" s="55" t="s">
        <v>54</v>
      </c>
      <c r="E312" s="55" t="s">
        <v>232</v>
      </c>
      <c r="F312" s="55" t="s">
        <v>50</v>
      </c>
      <c r="G312" s="56" t="e">
        <f>#REF!+G313+G314+G315+G317+G318+#REF!</f>
        <v>#REF!</v>
      </c>
      <c r="H312" s="45"/>
      <c r="I312" s="45"/>
      <c r="J312" s="45"/>
      <c r="K312" s="45"/>
      <c r="L312" s="45"/>
      <c r="M312" s="56">
        <f>M313+M314+M315+M317+M318+M316</f>
        <v>155000</v>
      </c>
      <c r="R312" s="4">
        <v>205000</v>
      </c>
      <c r="S312" s="115"/>
    </row>
    <row r="313" spans="1:19" s="23" customFormat="1" ht="63" customHeight="1">
      <c r="A313" s="57">
        <f t="shared" si="12"/>
        <v>116</v>
      </c>
      <c r="B313" s="61" t="s">
        <v>24</v>
      </c>
      <c r="C313" s="53" t="s">
        <v>57</v>
      </c>
      <c r="D313" s="53" t="s">
        <v>54</v>
      </c>
      <c r="E313" s="53" t="s">
        <v>232</v>
      </c>
      <c r="F313" s="53" t="s">
        <v>50</v>
      </c>
      <c r="G313" s="60">
        <v>110000</v>
      </c>
      <c r="H313" s="45"/>
      <c r="I313" s="45"/>
      <c r="J313" s="45"/>
      <c r="K313" s="45"/>
      <c r="L313" s="45"/>
      <c r="M313" s="60">
        <v>100000</v>
      </c>
      <c r="N313" s="31"/>
      <c r="O313" s="31"/>
      <c r="P313" s="31"/>
      <c r="Q313" s="31"/>
      <c r="R313" s="30">
        <v>85000</v>
      </c>
      <c r="S313" s="118"/>
    </row>
    <row r="314" spans="1:19" s="23" customFormat="1" ht="54.75" customHeight="1">
      <c r="A314" s="57">
        <f t="shared" si="12"/>
        <v>117</v>
      </c>
      <c r="B314" s="62" t="s">
        <v>25</v>
      </c>
      <c r="C314" s="53" t="s">
        <v>57</v>
      </c>
      <c r="D314" s="53" t="s">
        <v>54</v>
      </c>
      <c r="E314" s="53" t="s">
        <v>232</v>
      </c>
      <c r="F314" s="53" t="s">
        <v>50</v>
      </c>
      <c r="G314" s="60">
        <v>50000</v>
      </c>
      <c r="H314" s="45"/>
      <c r="I314" s="45"/>
      <c r="J314" s="45"/>
      <c r="K314" s="45"/>
      <c r="L314" s="45"/>
      <c r="M314" s="60">
        <v>5000</v>
      </c>
      <c r="N314" s="31"/>
      <c r="O314" s="31"/>
      <c r="P314" s="31"/>
      <c r="Q314" s="31"/>
      <c r="R314" s="30">
        <v>10000</v>
      </c>
      <c r="S314" s="118"/>
    </row>
    <row r="315" spans="1:19" s="23" customFormat="1" ht="54.75" customHeight="1">
      <c r="A315" s="57">
        <f t="shared" si="12"/>
        <v>118</v>
      </c>
      <c r="B315" s="62" t="s">
        <v>26</v>
      </c>
      <c r="C315" s="53" t="s">
        <v>57</v>
      </c>
      <c r="D315" s="53" t="s">
        <v>54</v>
      </c>
      <c r="E315" s="53" t="s">
        <v>232</v>
      </c>
      <c r="F315" s="53" t="s">
        <v>50</v>
      </c>
      <c r="G315" s="60">
        <v>10000</v>
      </c>
      <c r="H315" s="45"/>
      <c r="I315" s="45"/>
      <c r="J315" s="45"/>
      <c r="K315" s="45"/>
      <c r="L315" s="45"/>
      <c r="M315" s="60">
        <v>5000</v>
      </c>
      <c r="N315" s="31"/>
      <c r="O315" s="31"/>
      <c r="P315" s="31"/>
      <c r="Q315" s="31"/>
      <c r="R315" s="30">
        <v>5000</v>
      </c>
      <c r="S315" s="118"/>
    </row>
    <row r="316" spans="1:19" s="23" customFormat="1" ht="48.75" customHeight="1">
      <c r="A316" s="57">
        <f t="shared" si="12"/>
        <v>119</v>
      </c>
      <c r="B316" s="62" t="s">
        <v>27</v>
      </c>
      <c r="C316" s="53" t="s">
        <v>57</v>
      </c>
      <c r="D316" s="53" t="s">
        <v>54</v>
      </c>
      <c r="E316" s="53" t="s">
        <v>232</v>
      </c>
      <c r="F316" s="53" t="s">
        <v>50</v>
      </c>
      <c r="G316" s="60"/>
      <c r="H316" s="45"/>
      <c r="I316" s="45"/>
      <c r="J316" s="45"/>
      <c r="K316" s="45"/>
      <c r="L316" s="45"/>
      <c r="M316" s="60">
        <v>35000</v>
      </c>
      <c r="N316" s="31"/>
      <c r="O316" s="31"/>
      <c r="P316" s="31"/>
      <c r="Q316" s="31"/>
      <c r="R316" s="30">
        <v>80000</v>
      </c>
      <c r="S316" s="118"/>
    </row>
    <row r="317" spans="1:19" s="23" customFormat="1" ht="42" customHeight="1">
      <c r="A317" s="57">
        <f t="shared" si="12"/>
        <v>120</v>
      </c>
      <c r="B317" s="62" t="s">
        <v>28</v>
      </c>
      <c r="C317" s="53" t="s">
        <v>57</v>
      </c>
      <c r="D317" s="53" t="s">
        <v>54</v>
      </c>
      <c r="E317" s="53" t="s">
        <v>232</v>
      </c>
      <c r="F317" s="53" t="s">
        <v>50</v>
      </c>
      <c r="G317" s="60">
        <v>1000</v>
      </c>
      <c r="H317" s="45"/>
      <c r="I317" s="45"/>
      <c r="J317" s="45"/>
      <c r="K317" s="45"/>
      <c r="L317" s="45"/>
      <c r="M317" s="60">
        <v>5000</v>
      </c>
      <c r="N317" s="31"/>
      <c r="O317" s="31"/>
      <c r="P317" s="31"/>
      <c r="Q317" s="31"/>
      <c r="R317" s="30">
        <v>10000</v>
      </c>
      <c r="S317" s="118"/>
    </row>
    <row r="318" spans="1:19" s="23" customFormat="1" ht="38.25" customHeight="1">
      <c r="A318" s="57">
        <f t="shared" si="12"/>
        <v>121</v>
      </c>
      <c r="B318" s="62" t="s">
        <v>29</v>
      </c>
      <c r="C318" s="53" t="s">
        <v>57</v>
      </c>
      <c r="D318" s="53" t="s">
        <v>54</v>
      </c>
      <c r="E318" s="53" t="s">
        <v>232</v>
      </c>
      <c r="F318" s="53" t="s">
        <v>50</v>
      </c>
      <c r="G318" s="60">
        <v>1000</v>
      </c>
      <c r="H318" s="45"/>
      <c r="I318" s="45"/>
      <c r="J318" s="45"/>
      <c r="K318" s="45"/>
      <c r="L318" s="45"/>
      <c r="M318" s="60">
        <v>5000</v>
      </c>
      <c r="N318" s="31"/>
      <c r="O318" s="31"/>
      <c r="P318" s="31"/>
      <c r="Q318" s="31"/>
      <c r="R318" s="30">
        <v>15000</v>
      </c>
      <c r="S318" s="118"/>
    </row>
    <row r="319" spans="1:19" ht="51" customHeight="1">
      <c r="A319" s="57">
        <f t="shared" si="12"/>
        <v>122</v>
      </c>
      <c r="B319" s="66" t="s">
        <v>191</v>
      </c>
      <c r="C319" s="53"/>
      <c r="D319" s="55" t="s">
        <v>54</v>
      </c>
      <c r="E319" s="55" t="s">
        <v>233</v>
      </c>
      <c r="F319" s="53"/>
      <c r="G319" s="60"/>
      <c r="H319" s="45"/>
      <c r="I319" s="45"/>
      <c r="J319" s="45"/>
      <c r="K319" s="45"/>
      <c r="L319" s="45"/>
      <c r="M319" s="56">
        <f>M320</f>
        <v>7000</v>
      </c>
      <c r="N319" s="31"/>
      <c r="O319" s="31"/>
      <c r="P319" s="31"/>
      <c r="Q319" s="31"/>
      <c r="R319" s="32">
        <v>7000</v>
      </c>
      <c r="S319" s="119"/>
    </row>
    <row r="320" spans="1:19" s="7" customFormat="1" ht="51" customHeight="1">
      <c r="A320" s="57">
        <f t="shared" si="12"/>
        <v>123</v>
      </c>
      <c r="B320" s="66" t="s">
        <v>102</v>
      </c>
      <c r="C320" s="53"/>
      <c r="D320" s="55" t="s">
        <v>54</v>
      </c>
      <c r="E320" s="55" t="s">
        <v>233</v>
      </c>
      <c r="F320" s="55" t="s">
        <v>103</v>
      </c>
      <c r="G320" s="60"/>
      <c r="H320" s="45"/>
      <c r="I320" s="45"/>
      <c r="J320" s="45"/>
      <c r="K320" s="45"/>
      <c r="L320" s="45"/>
      <c r="M320" s="56">
        <f>M321+M324+M327</f>
        <v>7000</v>
      </c>
      <c r="N320" s="33"/>
      <c r="O320" s="33"/>
      <c r="P320" s="33"/>
      <c r="Q320" s="33"/>
      <c r="R320" s="32">
        <v>7000</v>
      </c>
      <c r="S320" s="119"/>
    </row>
    <row r="321" spans="1:19" s="7" customFormat="1" ht="51" customHeight="1">
      <c r="A321" s="57">
        <f t="shared" si="12"/>
        <v>124</v>
      </c>
      <c r="B321" s="54" t="s">
        <v>139</v>
      </c>
      <c r="C321" s="55"/>
      <c r="D321" s="55" t="s">
        <v>54</v>
      </c>
      <c r="E321" s="55" t="s">
        <v>233</v>
      </c>
      <c r="F321" s="55" t="s">
        <v>140</v>
      </c>
      <c r="G321" s="56">
        <f>G324</f>
        <v>10000</v>
      </c>
      <c r="H321" s="45"/>
      <c r="I321" s="45"/>
      <c r="J321" s="45"/>
      <c r="K321" s="45"/>
      <c r="L321" s="45"/>
      <c r="M321" s="56">
        <f>M322</f>
        <v>1000</v>
      </c>
      <c r="N321" s="33"/>
      <c r="O321" s="33"/>
      <c r="P321" s="33"/>
      <c r="Q321" s="33"/>
      <c r="R321" s="32">
        <v>1000</v>
      </c>
      <c r="S321" s="119"/>
    </row>
    <row r="322" spans="1:19" s="7" customFormat="1" ht="51" customHeight="1">
      <c r="A322" s="57">
        <f t="shared" si="12"/>
        <v>125</v>
      </c>
      <c r="B322" s="91" t="s">
        <v>265</v>
      </c>
      <c r="C322" s="55"/>
      <c r="D322" s="55" t="s">
        <v>54</v>
      </c>
      <c r="E322" s="55" t="s">
        <v>233</v>
      </c>
      <c r="F322" s="55" t="s">
        <v>141</v>
      </c>
      <c r="G322" s="56">
        <f>G324</f>
        <v>10000</v>
      </c>
      <c r="H322" s="45"/>
      <c r="I322" s="45"/>
      <c r="J322" s="45"/>
      <c r="K322" s="45"/>
      <c r="L322" s="45"/>
      <c r="M322" s="56">
        <f>M323</f>
        <v>1000</v>
      </c>
      <c r="N322" s="33"/>
      <c r="O322" s="33"/>
      <c r="P322" s="33"/>
      <c r="Q322" s="33"/>
      <c r="R322" s="32">
        <v>1000</v>
      </c>
      <c r="S322" s="119"/>
    </row>
    <row r="323" spans="1:19" s="26" customFormat="1" ht="36.75" customHeight="1">
      <c r="A323" s="57">
        <f t="shared" si="12"/>
        <v>126</v>
      </c>
      <c r="B323" s="62" t="s">
        <v>27</v>
      </c>
      <c r="C323" s="53" t="s">
        <v>57</v>
      </c>
      <c r="D323" s="53" t="s">
        <v>54</v>
      </c>
      <c r="E323" s="53" t="s">
        <v>233</v>
      </c>
      <c r="F323" s="53" t="s">
        <v>141</v>
      </c>
      <c r="G323" s="60">
        <v>1000</v>
      </c>
      <c r="H323" s="45"/>
      <c r="I323" s="45"/>
      <c r="J323" s="45"/>
      <c r="K323" s="45"/>
      <c r="L323" s="45"/>
      <c r="M323" s="60">
        <v>1000</v>
      </c>
      <c r="N323" s="33"/>
      <c r="O323" s="33"/>
      <c r="P323" s="33"/>
      <c r="Q323" s="33"/>
      <c r="R323" s="30">
        <v>1000</v>
      </c>
      <c r="S323" s="118"/>
    </row>
    <row r="324" spans="1:19" s="7" customFormat="1" ht="51" customHeight="1">
      <c r="A324" s="57">
        <f t="shared" si="12"/>
        <v>127</v>
      </c>
      <c r="B324" s="54" t="s">
        <v>120</v>
      </c>
      <c r="C324" s="55"/>
      <c r="D324" s="55" t="s">
        <v>54</v>
      </c>
      <c r="E324" s="55" t="s">
        <v>233</v>
      </c>
      <c r="F324" s="55" t="s">
        <v>121</v>
      </c>
      <c r="G324" s="56">
        <f>G325</f>
        <v>10000</v>
      </c>
      <c r="H324" s="45"/>
      <c r="I324" s="45"/>
      <c r="J324" s="45"/>
      <c r="K324" s="45"/>
      <c r="L324" s="45"/>
      <c r="M324" s="56">
        <f>M325</f>
        <v>5000</v>
      </c>
      <c r="R324" s="4">
        <v>5000</v>
      </c>
      <c r="S324" s="115"/>
    </row>
    <row r="325" spans="1:19" ht="79.5" customHeight="1">
      <c r="A325" s="57">
        <f t="shared" si="12"/>
        <v>128</v>
      </c>
      <c r="B325" s="54" t="s">
        <v>246</v>
      </c>
      <c r="C325" s="55"/>
      <c r="D325" s="55" t="s">
        <v>54</v>
      </c>
      <c r="E325" s="55" t="s">
        <v>233</v>
      </c>
      <c r="F325" s="55" t="s">
        <v>119</v>
      </c>
      <c r="G325" s="56">
        <f>G326</f>
        <v>10000</v>
      </c>
      <c r="H325" s="45"/>
      <c r="I325" s="45"/>
      <c r="J325" s="45"/>
      <c r="K325" s="45"/>
      <c r="L325" s="45"/>
      <c r="M325" s="56">
        <f>M326</f>
        <v>5000</v>
      </c>
      <c r="R325" s="4">
        <v>5000</v>
      </c>
      <c r="S325" s="115"/>
    </row>
    <row r="326" spans="1:19" s="23" customFormat="1" ht="51" customHeight="1">
      <c r="A326" s="57">
        <f t="shared" si="12"/>
        <v>129</v>
      </c>
      <c r="B326" s="62" t="s">
        <v>27</v>
      </c>
      <c r="C326" s="53" t="s">
        <v>57</v>
      </c>
      <c r="D326" s="53" t="s">
        <v>54</v>
      </c>
      <c r="E326" s="53" t="s">
        <v>233</v>
      </c>
      <c r="F326" s="53" t="s">
        <v>119</v>
      </c>
      <c r="G326" s="60">
        <v>10000</v>
      </c>
      <c r="H326" s="45"/>
      <c r="I326" s="45"/>
      <c r="J326" s="45"/>
      <c r="K326" s="45"/>
      <c r="L326" s="45"/>
      <c r="M326" s="60">
        <v>5000</v>
      </c>
      <c r="N326" s="31"/>
      <c r="O326" s="31"/>
      <c r="P326" s="31"/>
      <c r="Q326" s="31"/>
      <c r="R326" s="30">
        <v>5000</v>
      </c>
      <c r="S326" s="118"/>
    </row>
    <row r="327" spans="1:19" ht="26.25">
      <c r="A327" s="57">
        <f t="shared" si="12"/>
        <v>130</v>
      </c>
      <c r="B327" s="54" t="s">
        <v>249</v>
      </c>
      <c r="C327" s="53"/>
      <c r="D327" s="55" t="s">
        <v>54</v>
      </c>
      <c r="E327" s="55" t="s">
        <v>233</v>
      </c>
      <c r="F327" s="55" t="s">
        <v>250</v>
      </c>
      <c r="G327" s="60"/>
      <c r="H327" s="45"/>
      <c r="I327" s="45"/>
      <c r="J327" s="45"/>
      <c r="K327" s="45"/>
      <c r="L327" s="45"/>
      <c r="M327" s="56">
        <f>M328</f>
        <v>1000</v>
      </c>
      <c r="N327" s="31"/>
      <c r="O327" s="31"/>
      <c r="P327" s="31"/>
      <c r="Q327" s="31"/>
      <c r="R327" s="32">
        <v>1000</v>
      </c>
      <c r="S327" s="119"/>
    </row>
    <row r="328" spans="1:19" s="23" customFormat="1" ht="26.25">
      <c r="A328" s="57">
        <f t="shared" si="12"/>
        <v>131</v>
      </c>
      <c r="B328" s="62" t="s">
        <v>27</v>
      </c>
      <c r="C328" s="53" t="s">
        <v>57</v>
      </c>
      <c r="D328" s="53" t="s">
        <v>54</v>
      </c>
      <c r="E328" s="53" t="s">
        <v>233</v>
      </c>
      <c r="F328" s="53" t="s">
        <v>250</v>
      </c>
      <c r="G328" s="60"/>
      <c r="H328" s="45"/>
      <c r="I328" s="45"/>
      <c r="J328" s="45"/>
      <c r="K328" s="45"/>
      <c r="L328" s="45"/>
      <c r="M328" s="60">
        <v>1000</v>
      </c>
      <c r="N328" s="31"/>
      <c r="O328" s="31"/>
      <c r="P328" s="31"/>
      <c r="Q328" s="31"/>
      <c r="R328" s="30">
        <v>1000</v>
      </c>
      <c r="S328" s="118"/>
    </row>
    <row r="329" spans="1:19" ht="51" customHeight="1">
      <c r="A329" s="57">
        <f t="shared" si="12"/>
        <v>132</v>
      </c>
      <c r="B329" s="54" t="s">
        <v>135</v>
      </c>
      <c r="C329" s="55"/>
      <c r="D329" s="55" t="s">
        <v>54</v>
      </c>
      <c r="E329" s="55"/>
      <c r="F329" s="55"/>
      <c r="G329" s="56" t="e">
        <f>G331</f>
        <v>#REF!</v>
      </c>
      <c r="H329" s="64"/>
      <c r="I329" s="64"/>
      <c r="J329" s="64"/>
      <c r="K329" s="64"/>
      <c r="L329" s="64"/>
      <c r="M329" s="56">
        <f>M331</f>
        <v>281600</v>
      </c>
      <c r="R329" s="4">
        <v>198000</v>
      </c>
      <c r="S329" s="115"/>
    </row>
    <row r="330" spans="1:19" ht="39.75" customHeight="1">
      <c r="A330" s="57">
        <f t="shared" si="12"/>
        <v>133</v>
      </c>
      <c r="B330" s="58" t="s">
        <v>128</v>
      </c>
      <c r="C330" s="55"/>
      <c r="D330" s="55" t="s">
        <v>54</v>
      </c>
      <c r="E330" s="55" t="s">
        <v>160</v>
      </c>
      <c r="F330" s="55"/>
      <c r="G330" s="56"/>
      <c r="H330" s="64"/>
      <c r="I330" s="64"/>
      <c r="J330" s="64"/>
      <c r="K330" s="64"/>
      <c r="L330" s="64"/>
      <c r="M330" s="56">
        <f>M331</f>
        <v>281600</v>
      </c>
      <c r="R330" s="4">
        <v>198000</v>
      </c>
      <c r="S330" s="115"/>
    </row>
    <row r="331" spans="1:19" s="7" customFormat="1" ht="104.25" customHeight="1">
      <c r="A331" s="57">
        <f t="shared" si="12"/>
        <v>134</v>
      </c>
      <c r="B331" s="58" t="s">
        <v>136</v>
      </c>
      <c r="C331" s="55"/>
      <c r="D331" s="55" t="s">
        <v>54</v>
      </c>
      <c r="E331" s="55" t="s">
        <v>180</v>
      </c>
      <c r="F331" s="55"/>
      <c r="G331" s="56" t="e">
        <f>G333+G340</f>
        <v>#REF!</v>
      </c>
      <c r="H331" s="64"/>
      <c r="I331" s="64"/>
      <c r="J331" s="64"/>
      <c r="K331" s="64"/>
      <c r="L331" s="64"/>
      <c r="M331" s="56">
        <f>M333+M340</f>
        <v>281600</v>
      </c>
      <c r="R331" s="4">
        <v>198000</v>
      </c>
      <c r="S331" s="115"/>
    </row>
    <row r="332" spans="1:19" ht="30.75" customHeight="1">
      <c r="A332" s="57">
        <f t="shared" si="12"/>
        <v>135</v>
      </c>
      <c r="B332" s="63" t="s">
        <v>198</v>
      </c>
      <c r="C332" s="55"/>
      <c r="D332" s="55" t="s">
        <v>54</v>
      </c>
      <c r="E332" s="55" t="s">
        <v>234</v>
      </c>
      <c r="F332" s="55"/>
      <c r="G332" s="56"/>
      <c r="H332" s="64"/>
      <c r="I332" s="64"/>
      <c r="J332" s="64"/>
      <c r="K332" s="64"/>
      <c r="L332" s="64"/>
      <c r="M332" s="56">
        <f>M333</f>
        <v>277600</v>
      </c>
      <c r="R332" s="4">
        <v>193000</v>
      </c>
      <c r="S332" s="115"/>
    </row>
    <row r="333" spans="1:19" ht="103.5" customHeight="1">
      <c r="A333" s="57">
        <f t="shared" si="12"/>
        <v>136</v>
      </c>
      <c r="B333" s="58" t="s">
        <v>133</v>
      </c>
      <c r="C333" s="55"/>
      <c r="D333" s="55" t="s">
        <v>54</v>
      </c>
      <c r="E333" s="55" t="s">
        <v>234</v>
      </c>
      <c r="F333" s="55" t="s">
        <v>33</v>
      </c>
      <c r="G333" s="56">
        <f>G334</f>
        <v>353000</v>
      </c>
      <c r="H333" s="64"/>
      <c r="I333" s="64"/>
      <c r="J333" s="64"/>
      <c r="K333" s="64"/>
      <c r="L333" s="64"/>
      <c r="M333" s="56">
        <f>M334</f>
        <v>277600</v>
      </c>
      <c r="R333" s="4">
        <v>193000</v>
      </c>
      <c r="S333" s="115"/>
    </row>
    <row r="334" spans="1:19" ht="61.5" customHeight="1">
      <c r="A334" s="57">
        <f t="shared" si="12"/>
        <v>137</v>
      </c>
      <c r="B334" s="58" t="s">
        <v>97</v>
      </c>
      <c r="C334" s="55"/>
      <c r="D334" s="55" t="s">
        <v>54</v>
      </c>
      <c r="E334" s="55" t="s">
        <v>234</v>
      </c>
      <c r="F334" s="55" t="s">
        <v>34</v>
      </c>
      <c r="G334" s="56">
        <f>G335</f>
        <v>353000</v>
      </c>
      <c r="H334" s="64"/>
      <c r="I334" s="64"/>
      <c r="J334" s="64"/>
      <c r="K334" s="64"/>
      <c r="L334" s="64"/>
      <c r="M334" s="56">
        <f>M335</f>
        <v>277600</v>
      </c>
      <c r="R334" s="4">
        <v>193000</v>
      </c>
      <c r="S334" s="115"/>
    </row>
    <row r="335" spans="1:19" ht="84" customHeight="1">
      <c r="A335" s="57">
        <f t="shared" si="12"/>
        <v>138</v>
      </c>
      <c r="B335" s="58" t="s">
        <v>266</v>
      </c>
      <c r="C335" s="53"/>
      <c r="D335" s="55" t="s">
        <v>54</v>
      </c>
      <c r="E335" s="55" t="s">
        <v>234</v>
      </c>
      <c r="F335" s="55" t="s">
        <v>98</v>
      </c>
      <c r="G335" s="56">
        <f>G336+G338</f>
        <v>353000</v>
      </c>
      <c r="H335" s="64"/>
      <c r="I335" s="64"/>
      <c r="J335" s="64"/>
      <c r="K335" s="64"/>
      <c r="L335" s="64"/>
      <c r="M335" s="56">
        <f>M336+M338</f>
        <v>277600</v>
      </c>
      <c r="R335" s="4">
        <v>193000</v>
      </c>
      <c r="S335" s="115"/>
    </row>
    <row r="336" spans="1:21" s="23" customFormat="1" ht="75" customHeight="1">
      <c r="A336" s="57">
        <f t="shared" si="12"/>
        <v>139</v>
      </c>
      <c r="B336" s="61" t="s">
        <v>17</v>
      </c>
      <c r="C336" s="53" t="s">
        <v>57</v>
      </c>
      <c r="D336" s="53" t="s">
        <v>54</v>
      </c>
      <c r="E336" s="53" t="s">
        <v>234</v>
      </c>
      <c r="F336" s="53" t="s">
        <v>98</v>
      </c>
      <c r="G336" s="60">
        <v>271000</v>
      </c>
      <c r="H336" s="45"/>
      <c r="I336" s="45"/>
      <c r="J336" s="45"/>
      <c r="K336" s="45"/>
      <c r="L336" s="45"/>
      <c r="M336" s="60">
        <v>212600</v>
      </c>
      <c r="R336" s="22">
        <v>147000</v>
      </c>
      <c r="S336" s="117"/>
      <c r="U336" s="25"/>
    </row>
    <row r="337" spans="1:21" ht="83.25" customHeight="1">
      <c r="A337" s="57">
        <f t="shared" si="12"/>
        <v>140</v>
      </c>
      <c r="B337" s="65" t="s">
        <v>267</v>
      </c>
      <c r="C337" s="53"/>
      <c r="D337" s="53" t="s">
        <v>54</v>
      </c>
      <c r="E337" s="55" t="s">
        <v>234</v>
      </c>
      <c r="F337" s="53" t="s">
        <v>113</v>
      </c>
      <c r="G337" s="60"/>
      <c r="H337" s="45"/>
      <c r="I337" s="45"/>
      <c r="J337" s="45"/>
      <c r="K337" s="45"/>
      <c r="L337" s="45"/>
      <c r="M337" s="60">
        <f>M338</f>
        <v>65000</v>
      </c>
      <c r="R337" s="5">
        <v>46000</v>
      </c>
      <c r="S337" s="116"/>
      <c r="U337" s="27"/>
    </row>
    <row r="338" spans="1:21" s="23" customFormat="1" ht="58.5" customHeight="1">
      <c r="A338" s="57">
        <f t="shared" si="12"/>
        <v>141</v>
      </c>
      <c r="B338" s="62" t="s">
        <v>19</v>
      </c>
      <c r="C338" s="53" t="s">
        <v>57</v>
      </c>
      <c r="D338" s="53" t="s">
        <v>54</v>
      </c>
      <c r="E338" s="53" t="s">
        <v>234</v>
      </c>
      <c r="F338" s="53" t="s">
        <v>113</v>
      </c>
      <c r="G338" s="60">
        <v>82000</v>
      </c>
      <c r="H338" s="45"/>
      <c r="I338" s="45"/>
      <c r="J338" s="45"/>
      <c r="K338" s="45"/>
      <c r="L338" s="45"/>
      <c r="M338" s="60">
        <v>65000</v>
      </c>
      <c r="R338" s="22">
        <v>46000</v>
      </c>
      <c r="S338" s="117"/>
      <c r="U338" s="25"/>
    </row>
    <row r="339" spans="1:19" ht="49.5" customHeight="1">
      <c r="A339" s="57">
        <f t="shared" si="12"/>
        <v>142</v>
      </c>
      <c r="B339" s="58" t="s">
        <v>199</v>
      </c>
      <c r="C339" s="55" t="s">
        <v>57</v>
      </c>
      <c r="D339" s="55" t="s">
        <v>54</v>
      </c>
      <c r="E339" s="55" t="s">
        <v>235</v>
      </c>
      <c r="F339" s="55"/>
      <c r="G339" s="56"/>
      <c r="H339" s="64"/>
      <c r="I339" s="64"/>
      <c r="J339" s="64"/>
      <c r="K339" s="64"/>
      <c r="L339" s="64"/>
      <c r="M339" s="56">
        <f>M340</f>
        <v>4000</v>
      </c>
      <c r="R339" s="4">
        <v>5000</v>
      </c>
      <c r="S339" s="115"/>
    </row>
    <row r="340" spans="1:19" ht="114" customHeight="1">
      <c r="A340" s="57">
        <f aca="true" t="shared" si="14" ref="A340:A379">A339+1</f>
        <v>143</v>
      </c>
      <c r="B340" s="65" t="s">
        <v>286</v>
      </c>
      <c r="C340" s="55"/>
      <c r="D340" s="55" t="s">
        <v>54</v>
      </c>
      <c r="E340" s="55" t="s">
        <v>235</v>
      </c>
      <c r="F340" s="55" t="s">
        <v>100</v>
      </c>
      <c r="G340" s="56" t="e">
        <f>#REF!</f>
        <v>#REF!</v>
      </c>
      <c r="H340" s="45"/>
      <c r="I340" s="45"/>
      <c r="J340" s="45"/>
      <c r="K340" s="45"/>
      <c r="L340" s="45"/>
      <c r="M340" s="56">
        <f>M341</f>
        <v>4000</v>
      </c>
      <c r="R340" s="4">
        <v>5000</v>
      </c>
      <c r="S340" s="115"/>
    </row>
    <row r="341" spans="1:19" ht="77.25" customHeight="1">
      <c r="A341" s="57">
        <f t="shared" si="14"/>
        <v>144</v>
      </c>
      <c r="B341" s="65" t="s">
        <v>264</v>
      </c>
      <c r="C341" s="55"/>
      <c r="D341" s="55" t="s">
        <v>54</v>
      </c>
      <c r="E341" s="55" t="s">
        <v>235</v>
      </c>
      <c r="F341" s="55" t="s">
        <v>49</v>
      </c>
      <c r="G341" s="56"/>
      <c r="H341" s="45"/>
      <c r="I341" s="45"/>
      <c r="J341" s="45"/>
      <c r="K341" s="45"/>
      <c r="L341" s="45"/>
      <c r="M341" s="56">
        <f>M342</f>
        <v>4000</v>
      </c>
      <c r="R341" s="4">
        <v>5000</v>
      </c>
      <c r="S341" s="115"/>
    </row>
    <row r="342" spans="1:19" ht="107.25" customHeight="1">
      <c r="A342" s="57">
        <f t="shared" si="14"/>
        <v>145</v>
      </c>
      <c r="B342" s="58" t="s">
        <v>175</v>
      </c>
      <c r="C342" s="55"/>
      <c r="D342" s="55" t="s">
        <v>54</v>
      </c>
      <c r="E342" s="55" t="s">
        <v>235</v>
      </c>
      <c r="F342" s="55" t="s">
        <v>50</v>
      </c>
      <c r="G342" s="56">
        <f>G343</f>
        <v>20000</v>
      </c>
      <c r="H342" s="64"/>
      <c r="I342" s="64"/>
      <c r="J342" s="64"/>
      <c r="K342" s="64"/>
      <c r="L342" s="64"/>
      <c r="M342" s="56">
        <f>M343</f>
        <v>4000</v>
      </c>
      <c r="R342" s="4">
        <v>5000</v>
      </c>
      <c r="S342" s="115"/>
    </row>
    <row r="343" spans="1:19" s="23" customFormat="1" ht="64.5" customHeight="1">
      <c r="A343" s="57">
        <f t="shared" si="14"/>
        <v>146</v>
      </c>
      <c r="B343" s="62" t="s">
        <v>26</v>
      </c>
      <c r="C343" s="53" t="s">
        <v>57</v>
      </c>
      <c r="D343" s="53" t="s">
        <v>54</v>
      </c>
      <c r="E343" s="53" t="s">
        <v>235</v>
      </c>
      <c r="F343" s="53" t="s">
        <v>50</v>
      </c>
      <c r="G343" s="60">
        <v>20000</v>
      </c>
      <c r="H343" s="45"/>
      <c r="I343" s="45"/>
      <c r="J343" s="45"/>
      <c r="K343" s="45"/>
      <c r="L343" s="45"/>
      <c r="M343" s="60">
        <v>4000</v>
      </c>
      <c r="N343" s="31"/>
      <c r="O343" s="31"/>
      <c r="P343" s="31"/>
      <c r="Q343" s="31"/>
      <c r="R343" s="30">
        <v>5000</v>
      </c>
      <c r="S343" s="118"/>
    </row>
    <row r="344" spans="1:19" ht="48" customHeight="1">
      <c r="A344" s="57">
        <f t="shared" si="14"/>
        <v>147</v>
      </c>
      <c r="B344" s="92" t="s">
        <v>144</v>
      </c>
      <c r="C344" s="55"/>
      <c r="D344" s="55" t="s">
        <v>142</v>
      </c>
      <c r="E344" s="55"/>
      <c r="F344" s="55"/>
      <c r="G344" s="56">
        <f>G346</f>
        <v>762086.2</v>
      </c>
      <c r="H344" s="45"/>
      <c r="I344" s="45"/>
      <c r="J344" s="45"/>
      <c r="K344" s="45"/>
      <c r="L344" s="45"/>
      <c r="M344" s="56">
        <f>M346</f>
        <v>497000</v>
      </c>
      <c r="R344" s="4">
        <v>442472.84</v>
      </c>
      <c r="S344" s="115"/>
    </row>
    <row r="345" spans="1:19" ht="34.5" customHeight="1">
      <c r="A345" s="57">
        <f t="shared" si="14"/>
        <v>148</v>
      </c>
      <c r="B345" s="58" t="s">
        <v>128</v>
      </c>
      <c r="C345" s="55"/>
      <c r="D345" s="55" t="s">
        <v>142</v>
      </c>
      <c r="E345" s="55" t="s">
        <v>160</v>
      </c>
      <c r="F345" s="55"/>
      <c r="G345" s="56"/>
      <c r="H345" s="45"/>
      <c r="I345" s="45"/>
      <c r="J345" s="45"/>
      <c r="K345" s="45"/>
      <c r="L345" s="45"/>
      <c r="M345" s="56">
        <f>M346</f>
        <v>497000</v>
      </c>
      <c r="R345" s="4">
        <v>442472.84</v>
      </c>
      <c r="S345" s="115"/>
    </row>
    <row r="346" spans="1:19" ht="127.5">
      <c r="A346" s="57">
        <f t="shared" si="14"/>
        <v>149</v>
      </c>
      <c r="B346" s="54" t="s">
        <v>143</v>
      </c>
      <c r="C346" s="55"/>
      <c r="D346" s="55" t="s">
        <v>142</v>
      </c>
      <c r="E346" s="55" t="s">
        <v>181</v>
      </c>
      <c r="F346" s="55"/>
      <c r="G346" s="56">
        <f>G348+G361</f>
        <v>762086.2</v>
      </c>
      <c r="H346" s="45"/>
      <c r="I346" s="45"/>
      <c r="J346" s="45"/>
      <c r="K346" s="45"/>
      <c r="L346" s="45"/>
      <c r="M346" s="56">
        <f>M348+M355+M359</f>
        <v>497000</v>
      </c>
      <c r="R346" s="4">
        <v>442472.84</v>
      </c>
      <c r="S346" s="115"/>
    </row>
    <row r="347" spans="1:19" ht="117" customHeight="1">
      <c r="A347" s="57">
        <f t="shared" si="14"/>
        <v>150</v>
      </c>
      <c r="B347" s="63" t="s">
        <v>198</v>
      </c>
      <c r="C347" s="55"/>
      <c r="D347" s="55" t="s">
        <v>142</v>
      </c>
      <c r="E347" s="55" t="s">
        <v>236</v>
      </c>
      <c r="F347" s="55"/>
      <c r="G347" s="56"/>
      <c r="H347" s="45"/>
      <c r="I347" s="45"/>
      <c r="J347" s="45"/>
      <c r="K347" s="45"/>
      <c r="L347" s="45"/>
      <c r="M347" s="56">
        <f>M348</f>
        <v>490000</v>
      </c>
      <c r="R347" s="4">
        <v>433472.84</v>
      </c>
      <c r="S347" s="115"/>
    </row>
    <row r="348" spans="1:19" ht="106.5" customHeight="1">
      <c r="A348" s="57">
        <f t="shared" si="14"/>
        <v>151</v>
      </c>
      <c r="B348" s="58" t="s">
        <v>133</v>
      </c>
      <c r="C348" s="55"/>
      <c r="D348" s="55" t="s">
        <v>142</v>
      </c>
      <c r="E348" s="55" t="s">
        <v>236</v>
      </c>
      <c r="F348" s="55" t="s">
        <v>33</v>
      </c>
      <c r="G348" s="56">
        <f>G349</f>
        <v>757086.2</v>
      </c>
      <c r="H348" s="45"/>
      <c r="I348" s="45"/>
      <c r="J348" s="45"/>
      <c r="K348" s="45"/>
      <c r="L348" s="45"/>
      <c r="M348" s="56">
        <f>M349</f>
        <v>490000</v>
      </c>
      <c r="R348" s="4">
        <v>433472.84</v>
      </c>
      <c r="S348" s="115"/>
    </row>
    <row r="349" spans="1:19" ht="72" customHeight="1">
      <c r="A349" s="57">
        <f t="shared" si="14"/>
        <v>152</v>
      </c>
      <c r="B349" s="58" t="s">
        <v>97</v>
      </c>
      <c r="C349" s="55"/>
      <c r="D349" s="55" t="s">
        <v>142</v>
      </c>
      <c r="E349" s="55" t="s">
        <v>236</v>
      </c>
      <c r="F349" s="55" t="s">
        <v>34</v>
      </c>
      <c r="G349" s="56">
        <f>G350</f>
        <v>757086.2</v>
      </c>
      <c r="H349" s="45"/>
      <c r="I349" s="45"/>
      <c r="J349" s="45"/>
      <c r="K349" s="45"/>
      <c r="L349" s="45"/>
      <c r="M349" s="56">
        <f>M350</f>
        <v>490000</v>
      </c>
      <c r="R349" s="4">
        <v>433472.84</v>
      </c>
      <c r="S349" s="115"/>
    </row>
    <row r="350" spans="1:19" ht="84.75" customHeight="1">
      <c r="A350" s="57">
        <f t="shared" si="14"/>
        <v>153</v>
      </c>
      <c r="B350" s="58" t="s">
        <v>266</v>
      </c>
      <c r="C350" s="55"/>
      <c r="D350" s="55" t="s">
        <v>142</v>
      </c>
      <c r="E350" s="55" t="s">
        <v>236</v>
      </c>
      <c r="F350" s="55" t="s">
        <v>98</v>
      </c>
      <c r="G350" s="56">
        <f>G351+G353</f>
        <v>757086.2</v>
      </c>
      <c r="H350" s="45"/>
      <c r="I350" s="45"/>
      <c r="J350" s="45"/>
      <c r="K350" s="45"/>
      <c r="L350" s="45"/>
      <c r="M350" s="56">
        <f>M351+M353</f>
        <v>490000</v>
      </c>
      <c r="R350" s="4">
        <v>433472.84</v>
      </c>
      <c r="S350" s="115"/>
    </row>
    <row r="351" spans="1:21" s="23" customFormat="1" ht="92.25" customHeight="1">
      <c r="A351" s="57">
        <f t="shared" si="14"/>
        <v>154</v>
      </c>
      <c r="B351" s="61" t="s">
        <v>17</v>
      </c>
      <c r="C351" s="53" t="s">
        <v>57</v>
      </c>
      <c r="D351" s="53" t="s">
        <v>142</v>
      </c>
      <c r="E351" s="53" t="s">
        <v>236</v>
      </c>
      <c r="F351" s="53" t="s">
        <v>98</v>
      </c>
      <c r="G351" s="60">
        <v>580000</v>
      </c>
      <c r="H351" s="45"/>
      <c r="I351" s="45"/>
      <c r="J351" s="45"/>
      <c r="K351" s="45"/>
      <c r="L351" s="45"/>
      <c r="M351" s="60">
        <v>395000</v>
      </c>
      <c r="R351" s="22">
        <v>336000</v>
      </c>
      <c r="S351" s="117"/>
      <c r="U351" s="25"/>
    </row>
    <row r="352" spans="1:19" ht="36" customHeight="1">
      <c r="A352" s="57">
        <f t="shared" si="14"/>
        <v>155</v>
      </c>
      <c r="B352" s="65" t="s">
        <v>267</v>
      </c>
      <c r="C352" s="53"/>
      <c r="D352" s="53"/>
      <c r="E352" s="55" t="s">
        <v>236</v>
      </c>
      <c r="F352" s="55" t="s">
        <v>113</v>
      </c>
      <c r="G352" s="60"/>
      <c r="H352" s="45"/>
      <c r="I352" s="45"/>
      <c r="J352" s="45"/>
      <c r="K352" s="45"/>
      <c r="L352" s="45"/>
      <c r="M352" s="60">
        <f>M353</f>
        <v>95000</v>
      </c>
      <c r="R352" s="5">
        <v>97472.84</v>
      </c>
      <c r="S352" s="116"/>
    </row>
    <row r="353" spans="1:21" s="23" customFormat="1" ht="45" customHeight="1">
      <c r="A353" s="57">
        <f t="shared" si="14"/>
        <v>156</v>
      </c>
      <c r="B353" s="62" t="s">
        <v>19</v>
      </c>
      <c r="C353" s="53" t="s">
        <v>57</v>
      </c>
      <c r="D353" s="53" t="s">
        <v>142</v>
      </c>
      <c r="E353" s="53" t="s">
        <v>236</v>
      </c>
      <c r="F353" s="53" t="s">
        <v>113</v>
      </c>
      <c r="G353" s="60">
        <v>177086.2</v>
      </c>
      <c r="H353" s="45"/>
      <c r="I353" s="45"/>
      <c r="J353" s="45"/>
      <c r="K353" s="45"/>
      <c r="L353" s="45"/>
      <c r="M353" s="60">
        <v>95000</v>
      </c>
      <c r="R353" s="22">
        <v>97472.84</v>
      </c>
      <c r="S353" s="117"/>
      <c r="U353" s="25"/>
    </row>
    <row r="354" spans="1:19" ht="102">
      <c r="A354" s="57">
        <f t="shared" si="14"/>
        <v>157</v>
      </c>
      <c r="B354" s="58" t="s">
        <v>199</v>
      </c>
      <c r="C354" s="53"/>
      <c r="D354" s="55" t="s">
        <v>142</v>
      </c>
      <c r="E354" s="55" t="s">
        <v>245</v>
      </c>
      <c r="F354" s="55"/>
      <c r="G354" s="56"/>
      <c r="H354" s="64"/>
      <c r="I354" s="64"/>
      <c r="J354" s="64"/>
      <c r="K354" s="64"/>
      <c r="L354" s="64"/>
      <c r="M354" s="56">
        <f>M355</f>
        <v>4000</v>
      </c>
      <c r="R354" s="4">
        <v>6000</v>
      </c>
      <c r="S354" s="115"/>
    </row>
    <row r="355" spans="1:19" ht="51">
      <c r="A355" s="57">
        <f t="shared" si="14"/>
        <v>158</v>
      </c>
      <c r="B355" s="65" t="s">
        <v>286</v>
      </c>
      <c r="C355" s="55"/>
      <c r="D355" s="55" t="s">
        <v>142</v>
      </c>
      <c r="E355" s="55" t="s">
        <v>245</v>
      </c>
      <c r="F355" s="55" t="s">
        <v>100</v>
      </c>
      <c r="G355" s="56"/>
      <c r="H355" s="45"/>
      <c r="I355" s="45"/>
      <c r="J355" s="45"/>
      <c r="K355" s="45"/>
      <c r="L355" s="45"/>
      <c r="M355" s="56">
        <f>M356</f>
        <v>4000</v>
      </c>
      <c r="R355" s="4">
        <v>6000</v>
      </c>
      <c r="S355" s="115"/>
    </row>
    <row r="356" spans="1:19" ht="76.5">
      <c r="A356" s="57">
        <f t="shared" si="14"/>
        <v>159</v>
      </c>
      <c r="B356" s="65" t="s">
        <v>264</v>
      </c>
      <c r="C356" s="55"/>
      <c r="D356" s="55" t="s">
        <v>142</v>
      </c>
      <c r="E356" s="55" t="s">
        <v>245</v>
      </c>
      <c r="F356" s="55" t="s">
        <v>49</v>
      </c>
      <c r="G356" s="56"/>
      <c r="H356" s="45"/>
      <c r="I356" s="45"/>
      <c r="J356" s="45"/>
      <c r="K356" s="45"/>
      <c r="L356" s="45"/>
      <c r="M356" s="56">
        <f>M357</f>
        <v>4000</v>
      </c>
      <c r="R356" s="4">
        <v>6000</v>
      </c>
      <c r="S356" s="115"/>
    </row>
    <row r="357" spans="1:19" ht="76.5">
      <c r="A357" s="57">
        <f t="shared" si="14"/>
        <v>160</v>
      </c>
      <c r="B357" s="58" t="s">
        <v>175</v>
      </c>
      <c r="C357" s="55"/>
      <c r="D357" s="55" t="s">
        <v>142</v>
      </c>
      <c r="E357" s="55" t="s">
        <v>245</v>
      </c>
      <c r="F357" s="55" t="s">
        <v>50</v>
      </c>
      <c r="G357" s="56"/>
      <c r="H357" s="45"/>
      <c r="I357" s="45"/>
      <c r="J357" s="45"/>
      <c r="K357" s="45"/>
      <c r="L357" s="45"/>
      <c r="M357" s="56">
        <f>M358</f>
        <v>4000</v>
      </c>
      <c r="R357" s="4">
        <v>6000</v>
      </c>
      <c r="S357" s="115"/>
    </row>
    <row r="358" spans="1:19" s="23" customFormat="1" ht="26.25" customHeight="1">
      <c r="A358" s="57">
        <f t="shared" si="14"/>
        <v>161</v>
      </c>
      <c r="B358" s="62" t="s">
        <v>29</v>
      </c>
      <c r="C358" s="53" t="s">
        <v>57</v>
      </c>
      <c r="D358" s="53" t="s">
        <v>142</v>
      </c>
      <c r="E358" s="53" t="s">
        <v>245</v>
      </c>
      <c r="F358" s="53" t="s">
        <v>50</v>
      </c>
      <c r="G358" s="60"/>
      <c r="H358" s="45"/>
      <c r="I358" s="45"/>
      <c r="J358" s="45"/>
      <c r="K358" s="45"/>
      <c r="L358" s="45"/>
      <c r="M358" s="60">
        <v>4000</v>
      </c>
      <c r="N358" s="31"/>
      <c r="O358" s="31"/>
      <c r="P358" s="31"/>
      <c r="Q358" s="31"/>
      <c r="R358" s="30">
        <v>6000</v>
      </c>
      <c r="S358" s="118"/>
    </row>
    <row r="359" spans="1:19" ht="150" customHeight="1">
      <c r="A359" s="57">
        <f t="shared" si="14"/>
        <v>162</v>
      </c>
      <c r="B359" s="66" t="s">
        <v>191</v>
      </c>
      <c r="C359" s="53"/>
      <c r="D359" s="55" t="s">
        <v>142</v>
      </c>
      <c r="E359" s="55" t="s">
        <v>237</v>
      </c>
      <c r="F359" s="53"/>
      <c r="G359" s="60"/>
      <c r="H359" s="45"/>
      <c r="I359" s="45"/>
      <c r="J359" s="45"/>
      <c r="K359" s="45"/>
      <c r="L359" s="45"/>
      <c r="M359" s="56">
        <f>M364+M362</f>
        <v>3000</v>
      </c>
      <c r="R359" s="4">
        <v>3000</v>
      </c>
      <c r="S359" s="115"/>
    </row>
    <row r="360" spans="1:19" ht="29.25" customHeight="1">
      <c r="A360" s="57">
        <f t="shared" si="14"/>
        <v>163</v>
      </c>
      <c r="B360" s="66" t="s">
        <v>102</v>
      </c>
      <c r="C360" s="53"/>
      <c r="D360" s="55" t="s">
        <v>142</v>
      </c>
      <c r="E360" s="55" t="s">
        <v>237</v>
      </c>
      <c r="F360" s="55" t="s">
        <v>103</v>
      </c>
      <c r="G360" s="56"/>
      <c r="H360" s="64"/>
      <c r="I360" s="64"/>
      <c r="J360" s="64"/>
      <c r="K360" s="64"/>
      <c r="L360" s="64"/>
      <c r="M360" s="56">
        <f>M361</f>
        <v>3000</v>
      </c>
      <c r="R360" s="4">
        <v>3000</v>
      </c>
      <c r="S360" s="115"/>
    </row>
    <row r="361" spans="1:19" ht="30.75" customHeight="1">
      <c r="A361" s="57">
        <f t="shared" si="14"/>
        <v>164</v>
      </c>
      <c r="B361" s="54" t="s">
        <v>120</v>
      </c>
      <c r="C361" s="55"/>
      <c r="D361" s="55" t="s">
        <v>142</v>
      </c>
      <c r="E361" s="55" t="s">
        <v>237</v>
      </c>
      <c r="F361" s="55" t="s">
        <v>121</v>
      </c>
      <c r="G361" s="56">
        <f>G362</f>
        <v>5000</v>
      </c>
      <c r="H361" s="45"/>
      <c r="I361" s="45"/>
      <c r="J361" s="45"/>
      <c r="K361" s="45"/>
      <c r="L361" s="45"/>
      <c r="M361" s="56">
        <f>M362+M364</f>
        <v>3000</v>
      </c>
      <c r="R361" s="4">
        <v>3000</v>
      </c>
      <c r="S361" s="115"/>
    </row>
    <row r="362" spans="1:19" ht="32.25" customHeight="1">
      <c r="A362" s="57">
        <f t="shared" si="14"/>
        <v>165</v>
      </c>
      <c r="B362" s="54" t="s">
        <v>246</v>
      </c>
      <c r="C362" s="55"/>
      <c r="D362" s="55" t="s">
        <v>142</v>
      </c>
      <c r="E362" s="55" t="s">
        <v>237</v>
      </c>
      <c r="F362" s="55" t="s">
        <v>119</v>
      </c>
      <c r="G362" s="56">
        <f>G363</f>
        <v>5000</v>
      </c>
      <c r="H362" s="45"/>
      <c r="I362" s="45"/>
      <c r="J362" s="45"/>
      <c r="K362" s="45"/>
      <c r="L362" s="45"/>
      <c r="M362" s="56">
        <f>M363</f>
        <v>2000</v>
      </c>
      <c r="R362" s="4">
        <v>2000</v>
      </c>
      <c r="S362" s="115"/>
    </row>
    <row r="363" spans="1:19" s="23" customFormat="1" ht="26.25">
      <c r="A363" s="57">
        <f t="shared" si="14"/>
        <v>166</v>
      </c>
      <c r="B363" s="62" t="s">
        <v>27</v>
      </c>
      <c r="C363" s="53" t="s">
        <v>57</v>
      </c>
      <c r="D363" s="53" t="s">
        <v>142</v>
      </c>
      <c r="E363" s="53" t="s">
        <v>237</v>
      </c>
      <c r="F363" s="53" t="s">
        <v>119</v>
      </c>
      <c r="G363" s="60">
        <v>5000</v>
      </c>
      <c r="H363" s="45"/>
      <c r="I363" s="45"/>
      <c r="J363" s="45"/>
      <c r="K363" s="45"/>
      <c r="L363" s="45"/>
      <c r="M363" s="60">
        <v>2000</v>
      </c>
      <c r="N363" s="31"/>
      <c r="O363" s="31"/>
      <c r="P363" s="31"/>
      <c r="Q363" s="31"/>
      <c r="R363" s="30">
        <v>2000</v>
      </c>
      <c r="S363" s="118"/>
    </row>
    <row r="364" spans="1:19" ht="34.5" customHeight="1">
      <c r="A364" s="57">
        <f t="shared" si="14"/>
        <v>167</v>
      </c>
      <c r="B364" s="54" t="s">
        <v>249</v>
      </c>
      <c r="C364" s="53"/>
      <c r="D364" s="55" t="s">
        <v>142</v>
      </c>
      <c r="E364" s="55" t="s">
        <v>237</v>
      </c>
      <c r="F364" s="55" t="s">
        <v>250</v>
      </c>
      <c r="G364" s="56"/>
      <c r="H364" s="64"/>
      <c r="I364" s="64"/>
      <c r="J364" s="64"/>
      <c r="K364" s="64"/>
      <c r="L364" s="64"/>
      <c r="M364" s="56">
        <f>M365</f>
        <v>1000</v>
      </c>
      <c r="R364" s="4">
        <v>1000</v>
      </c>
      <c r="S364" s="115"/>
    </row>
    <row r="365" spans="1:19" s="23" customFormat="1" ht="26.25">
      <c r="A365" s="57">
        <f t="shared" si="14"/>
        <v>168</v>
      </c>
      <c r="B365" s="62" t="s">
        <v>27</v>
      </c>
      <c r="C365" s="53" t="s">
        <v>57</v>
      </c>
      <c r="D365" s="53" t="s">
        <v>142</v>
      </c>
      <c r="E365" s="53" t="s">
        <v>237</v>
      </c>
      <c r="F365" s="53" t="s">
        <v>250</v>
      </c>
      <c r="G365" s="60"/>
      <c r="H365" s="45"/>
      <c r="I365" s="45"/>
      <c r="J365" s="45"/>
      <c r="K365" s="45"/>
      <c r="L365" s="45"/>
      <c r="M365" s="60">
        <v>1000</v>
      </c>
      <c r="N365" s="31"/>
      <c r="O365" s="31"/>
      <c r="P365" s="31"/>
      <c r="Q365" s="31"/>
      <c r="R365" s="30">
        <v>1000</v>
      </c>
      <c r="S365" s="118"/>
    </row>
    <row r="366" spans="1:19" ht="26.25">
      <c r="A366" s="57">
        <f t="shared" si="14"/>
        <v>169</v>
      </c>
      <c r="B366" s="54" t="s">
        <v>153</v>
      </c>
      <c r="C366" s="53"/>
      <c r="D366" s="55" t="s">
        <v>56</v>
      </c>
      <c r="E366" s="55"/>
      <c r="F366" s="55"/>
      <c r="G366" s="56"/>
      <c r="H366" s="64"/>
      <c r="I366" s="64"/>
      <c r="J366" s="64"/>
      <c r="K366" s="64"/>
      <c r="L366" s="64"/>
      <c r="M366" s="56">
        <f>M368</f>
        <v>5000</v>
      </c>
      <c r="R366" s="4">
        <v>10000</v>
      </c>
      <c r="S366" s="115"/>
    </row>
    <row r="367" spans="1:19" ht="26.25">
      <c r="A367" s="57">
        <f t="shared" si="14"/>
        <v>170</v>
      </c>
      <c r="B367" s="58" t="s">
        <v>86</v>
      </c>
      <c r="C367" s="53"/>
      <c r="D367" s="55" t="s">
        <v>88</v>
      </c>
      <c r="E367" s="55"/>
      <c r="F367" s="55"/>
      <c r="G367" s="56"/>
      <c r="H367" s="64"/>
      <c r="I367" s="64"/>
      <c r="J367" s="64"/>
      <c r="K367" s="64"/>
      <c r="L367" s="64"/>
      <c r="M367" s="56">
        <f>M366</f>
        <v>5000</v>
      </c>
      <c r="R367" s="4">
        <v>10000</v>
      </c>
      <c r="S367" s="115"/>
    </row>
    <row r="368" spans="1:19" ht="26.25">
      <c r="A368" s="57">
        <f t="shared" si="14"/>
        <v>171</v>
      </c>
      <c r="B368" s="58" t="s">
        <v>128</v>
      </c>
      <c r="C368" s="55"/>
      <c r="D368" s="55" t="s">
        <v>88</v>
      </c>
      <c r="E368" s="55" t="s">
        <v>160</v>
      </c>
      <c r="F368" s="53"/>
      <c r="G368" s="56" t="e">
        <f>G369</f>
        <v>#REF!</v>
      </c>
      <c r="H368" s="45"/>
      <c r="I368" s="45"/>
      <c r="J368" s="45"/>
      <c r="K368" s="45"/>
      <c r="L368" s="45"/>
      <c r="M368" s="56">
        <f>M369</f>
        <v>5000</v>
      </c>
      <c r="R368" s="4">
        <v>10000</v>
      </c>
      <c r="S368" s="115"/>
    </row>
    <row r="369" spans="1:19" ht="25.5" customHeight="1">
      <c r="A369" s="57">
        <f t="shared" si="14"/>
        <v>172</v>
      </c>
      <c r="B369" s="58" t="s">
        <v>132</v>
      </c>
      <c r="C369" s="55"/>
      <c r="D369" s="55" t="s">
        <v>88</v>
      </c>
      <c r="E369" s="55" t="s">
        <v>182</v>
      </c>
      <c r="F369" s="53"/>
      <c r="G369" s="56" t="e">
        <f>G371</f>
        <v>#REF!</v>
      </c>
      <c r="H369" s="45"/>
      <c r="I369" s="45"/>
      <c r="J369" s="45"/>
      <c r="K369" s="45"/>
      <c r="L369" s="45"/>
      <c r="M369" s="56">
        <f>M371</f>
        <v>5000</v>
      </c>
      <c r="R369" s="4">
        <v>10000</v>
      </c>
      <c r="S369" s="115"/>
    </row>
    <row r="370" spans="1:19" ht="25.5" customHeight="1">
      <c r="A370" s="57">
        <f t="shared" si="14"/>
        <v>173</v>
      </c>
      <c r="B370" s="66" t="s">
        <v>191</v>
      </c>
      <c r="C370" s="55"/>
      <c r="D370" s="55" t="s">
        <v>88</v>
      </c>
      <c r="E370" s="55" t="s">
        <v>238</v>
      </c>
      <c r="F370" s="53"/>
      <c r="G370" s="56"/>
      <c r="H370" s="45"/>
      <c r="I370" s="45"/>
      <c r="J370" s="45"/>
      <c r="K370" s="45"/>
      <c r="L370" s="45"/>
      <c r="M370" s="56">
        <f>M371</f>
        <v>5000</v>
      </c>
      <c r="R370" s="4">
        <v>10000</v>
      </c>
      <c r="S370" s="115"/>
    </row>
    <row r="371" spans="1:19" ht="51">
      <c r="A371" s="57">
        <f t="shared" si="14"/>
        <v>174</v>
      </c>
      <c r="B371" s="65" t="s">
        <v>286</v>
      </c>
      <c r="C371" s="55"/>
      <c r="D371" s="55" t="s">
        <v>88</v>
      </c>
      <c r="E371" s="55" t="s">
        <v>238</v>
      </c>
      <c r="F371" s="55" t="s">
        <v>100</v>
      </c>
      <c r="G371" s="60" t="e">
        <f>#REF!</f>
        <v>#REF!</v>
      </c>
      <c r="H371" s="45"/>
      <c r="I371" s="45"/>
      <c r="J371" s="45"/>
      <c r="K371" s="45"/>
      <c r="L371" s="45"/>
      <c r="M371" s="56">
        <f>M372</f>
        <v>5000</v>
      </c>
      <c r="R371" s="4">
        <v>10000</v>
      </c>
      <c r="S371" s="115"/>
    </row>
    <row r="372" spans="1:19" ht="76.5">
      <c r="A372" s="57">
        <f t="shared" si="14"/>
        <v>175</v>
      </c>
      <c r="B372" s="65" t="s">
        <v>264</v>
      </c>
      <c r="C372" s="55"/>
      <c r="D372" s="55" t="s">
        <v>88</v>
      </c>
      <c r="E372" s="55" t="s">
        <v>238</v>
      </c>
      <c r="F372" s="55" t="s">
        <v>49</v>
      </c>
      <c r="G372" s="60"/>
      <c r="H372" s="45"/>
      <c r="I372" s="45"/>
      <c r="J372" s="45"/>
      <c r="K372" s="45"/>
      <c r="L372" s="45"/>
      <c r="M372" s="56">
        <f>M373</f>
        <v>5000</v>
      </c>
      <c r="R372" s="4">
        <v>10000</v>
      </c>
      <c r="S372" s="115"/>
    </row>
    <row r="373" spans="1:19" ht="84.75" customHeight="1">
      <c r="A373" s="57">
        <f t="shared" si="14"/>
        <v>176</v>
      </c>
      <c r="B373" s="58" t="s">
        <v>175</v>
      </c>
      <c r="C373" s="53"/>
      <c r="D373" s="55" t="s">
        <v>88</v>
      </c>
      <c r="E373" s="55" t="s">
        <v>238</v>
      </c>
      <c r="F373" s="55" t="s">
        <v>50</v>
      </c>
      <c r="G373" s="60">
        <f>G374</f>
        <v>5000</v>
      </c>
      <c r="H373" s="45"/>
      <c r="I373" s="45"/>
      <c r="J373" s="45"/>
      <c r="K373" s="45"/>
      <c r="L373" s="45"/>
      <c r="M373" s="56">
        <f>M374</f>
        <v>5000</v>
      </c>
      <c r="R373" s="4">
        <v>10000</v>
      </c>
      <c r="S373" s="115"/>
    </row>
    <row r="374" spans="1:19" s="23" customFormat="1" ht="37.5" customHeight="1">
      <c r="A374" s="57">
        <f t="shared" si="14"/>
        <v>177</v>
      </c>
      <c r="B374" s="61" t="s">
        <v>27</v>
      </c>
      <c r="C374" s="53" t="s">
        <v>57</v>
      </c>
      <c r="D374" s="53" t="s">
        <v>88</v>
      </c>
      <c r="E374" s="53" t="s">
        <v>238</v>
      </c>
      <c r="F374" s="53" t="s">
        <v>50</v>
      </c>
      <c r="G374" s="60">
        <v>5000</v>
      </c>
      <c r="H374" s="45"/>
      <c r="I374" s="45"/>
      <c r="J374" s="45"/>
      <c r="K374" s="45"/>
      <c r="L374" s="45"/>
      <c r="M374" s="60">
        <v>5000</v>
      </c>
      <c r="N374" s="31"/>
      <c r="O374" s="31"/>
      <c r="P374" s="31"/>
      <c r="Q374" s="31"/>
      <c r="R374" s="30">
        <v>10000</v>
      </c>
      <c r="S374" s="118"/>
    </row>
    <row r="375" spans="1:19" s="23" customFormat="1" ht="37.5" customHeight="1">
      <c r="A375" s="57">
        <f t="shared" si="14"/>
        <v>178</v>
      </c>
      <c r="B375" s="58" t="s">
        <v>292</v>
      </c>
      <c r="C375" s="55" t="s">
        <v>57</v>
      </c>
      <c r="D375" s="55" t="s">
        <v>294</v>
      </c>
      <c r="E375" s="55" t="s">
        <v>301</v>
      </c>
      <c r="F375" s="53"/>
      <c r="G375" s="60"/>
      <c r="H375" s="45"/>
      <c r="I375" s="45"/>
      <c r="J375" s="45"/>
      <c r="K375" s="45"/>
      <c r="L375" s="45"/>
      <c r="M375" s="56">
        <f>M376</f>
        <v>144000</v>
      </c>
      <c r="N375" s="31"/>
      <c r="O375" s="31"/>
      <c r="P375" s="31"/>
      <c r="Q375" s="31"/>
      <c r="R375" s="30"/>
      <c r="S375" s="118"/>
    </row>
    <row r="376" spans="1:19" s="23" customFormat="1" ht="37.5" customHeight="1">
      <c r="A376" s="57">
        <f t="shared" si="14"/>
        <v>179</v>
      </c>
      <c r="B376" s="61" t="s">
        <v>293</v>
      </c>
      <c r="C376" s="53"/>
      <c r="D376" s="53" t="s">
        <v>295</v>
      </c>
      <c r="E376" s="53" t="s">
        <v>190</v>
      </c>
      <c r="F376" s="53"/>
      <c r="G376" s="60"/>
      <c r="H376" s="45"/>
      <c r="I376" s="45"/>
      <c r="J376" s="45"/>
      <c r="K376" s="45"/>
      <c r="L376" s="45"/>
      <c r="M376" s="60">
        <f>M377</f>
        <v>144000</v>
      </c>
      <c r="N376" s="31"/>
      <c r="O376" s="31"/>
      <c r="P376" s="31"/>
      <c r="Q376" s="31"/>
      <c r="R376" s="30"/>
      <c r="S376" s="118"/>
    </row>
    <row r="377" spans="1:19" s="23" customFormat="1" ht="60" customHeight="1">
      <c r="A377" s="57">
        <f t="shared" si="14"/>
        <v>180</v>
      </c>
      <c r="B377" s="61" t="s">
        <v>296</v>
      </c>
      <c r="C377" s="53"/>
      <c r="D377" s="53" t="s">
        <v>295</v>
      </c>
      <c r="E377" s="53" t="s">
        <v>302</v>
      </c>
      <c r="F377" s="53" t="s">
        <v>300</v>
      </c>
      <c r="G377" s="60"/>
      <c r="H377" s="45"/>
      <c r="I377" s="45"/>
      <c r="J377" s="45"/>
      <c r="K377" s="45"/>
      <c r="L377" s="45"/>
      <c r="M377" s="60">
        <f>M378</f>
        <v>144000</v>
      </c>
      <c r="N377" s="31"/>
      <c r="O377" s="31"/>
      <c r="P377" s="31"/>
      <c r="Q377" s="31"/>
      <c r="R377" s="30"/>
      <c r="S377" s="118"/>
    </row>
    <row r="378" spans="1:19" s="23" customFormat="1" ht="90" customHeight="1">
      <c r="A378" s="57">
        <f t="shared" si="14"/>
        <v>181</v>
      </c>
      <c r="B378" s="61" t="s">
        <v>297</v>
      </c>
      <c r="C378" s="53"/>
      <c r="D378" s="53" t="s">
        <v>295</v>
      </c>
      <c r="E378" s="53" t="s">
        <v>303</v>
      </c>
      <c r="F378" s="53" t="s">
        <v>299</v>
      </c>
      <c r="G378" s="60"/>
      <c r="H378" s="45"/>
      <c r="I378" s="45"/>
      <c r="J378" s="45"/>
      <c r="K378" s="45"/>
      <c r="L378" s="45"/>
      <c r="M378" s="60">
        <f>M379</f>
        <v>144000</v>
      </c>
      <c r="N378" s="31"/>
      <c r="O378" s="31"/>
      <c r="P378" s="31"/>
      <c r="Q378" s="31"/>
      <c r="R378" s="30"/>
      <c r="S378" s="118"/>
    </row>
    <row r="379" spans="1:19" s="23" customFormat="1" ht="75" customHeight="1">
      <c r="A379" s="57">
        <f t="shared" si="14"/>
        <v>182</v>
      </c>
      <c r="B379" s="61" t="s">
        <v>298</v>
      </c>
      <c r="C379" s="53"/>
      <c r="D379" s="53" t="s">
        <v>295</v>
      </c>
      <c r="E379" s="53" t="s">
        <v>303</v>
      </c>
      <c r="F379" s="53" t="s">
        <v>299</v>
      </c>
      <c r="G379" s="60"/>
      <c r="H379" s="45"/>
      <c r="I379" s="45"/>
      <c r="J379" s="45"/>
      <c r="K379" s="45"/>
      <c r="L379" s="45"/>
      <c r="M379" s="60">
        <v>144000</v>
      </c>
      <c r="N379" s="31"/>
      <c r="O379" s="31"/>
      <c r="P379" s="31"/>
      <c r="Q379" s="31"/>
      <c r="R379" s="30"/>
      <c r="S379" s="118"/>
    </row>
    <row r="380" spans="1:19" ht="24" customHeight="1">
      <c r="A380" s="57"/>
      <c r="B380" s="93" t="s">
        <v>114</v>
      </c>
      <c r="C380" s="49"/>
      <c r="D380" s="49"/>
      <c r="E380" s="49"/>
      <c r="F380" s="49"/>
      <c r="G380" s="94" t="e">
        <f>G14+G95+G112+G159+G224+G279+G296+#REF!+#REF!</f>
        <v>#REF!</v>
      </c>
      <c r="H380" s="45"/>
      <c r="I380" s="45"/>
      <c r="J380" s="45"/>
      <c r="K380" s="45"/>
      <c r="L380" s="45"/>
      <c r="M380" s="94">
        <f>M14+M95+M112+M159+M224+M279+M296+M366+M375</f>
        <v>9822872.61</v>
      </c>
      <c r="R380" s="6">
        <v>9735797.21</v>
      </c>
      <c r="S380" s="123"/>
    </row>
    <row r="381" spans="1:18" ht="102.75" customHeight="1">
      <c r="A381" s="95" t="s">
        <v>66</v>
      </c>
      <c r="B381" s="96" t="s">
        <v>122</v>
      </c>
      <c r="C381" s="96"/>
      <c r="D381" s="45"/>
      <c r="E381" s="45"/>
      <c r="F381" s="45"/>
      <c r="G381" s="43"/>
      <c r="H381" s="45"/>
      <c r="I381" s="45"/>
      <c r="J381" s="45"/>
      <c r="K381" s="45"/>
      <c r="L381" s="45"/>
      <c r="M381" s="45"/>
      <c r="R381" s="35"/>
    </row>
    <row r="382" spans="1:18" ht="26.25">
      <c r="A382" s="128" t="s">
        <v>0</v>
      </c>
      <c r="B382" s="137" t="s">
        <v>8</v>
      </c>
      <c r="C382" s="139" t="s">
        <v>67</v>
      </c>
      <c r="D382" s="139"/>
      <c r="E382" s="139"/>
      <c r="F382" s="139"/>
      <c r="G382" s="97" t="s">
        <v>146</v>
      </c>
      <c r="H382" s="64"/>
      <c r="I382" s="64"/>
      <c r="J382" s="64"/>
      <c r="K382" s="64"/>
      <c r="L382" s="64"/>
      <c r="M382" s="140">
        <v>2017</v>
      </c>
      <c r="R382" s="28">
        <v>2017</v>
      </c>
    </row>
    <row r="383" spans="1:18" ht="26.25">
      <c r="A383" s="129"/>
      <c r="B383" s="138"/>
      <c r="C383" s="142" t="s">
        <v>68</v>
      </c>
      <c r="D383" s="142"/>
      <c r="E383" s="142" t="s">
        <v>83</v>
      </c>
      <c r="F383" s="142"/>
      <c r="G383" s="98"/>
      <c r="H383" s="45"/>
      <c r="I383" s="45"/>
      <c r="J383" s="45"/>
      <c r="K383" s="45"/>
      <c r="L383" s="45"/>
      <c r="M383" s="141"/>
      <c r="R383" s="29"/>
    </row>
    <row r="384" spans="1:18" ht="51.75">
      <c r="A384" s="49">
        <v>1</v>
      </c>
      <c r="B384" s="90" t="s">
        <v>183</v>
      </c>
      <c r="C384" s="143">
        <v>986</v>
      </c>
      <c r="D384" s="144"/>
      <c r="E384" s="145" t="s">
        <v>69</v>
      </c>
      <c r="F384" s="145"/>
      <c r="G384" s="99">
        <f>G391</f>
        <v>0</v>
      </c>
      <c r="H384" s="45"/>
      <c r="I384" s="45"/>
      <c r="J384" s="45"/>
      <c r="K384" s="45"/>
      <c r="L384" s="45"/>
      <c r="M384" s="100">
        <f>M391</f>
        <v>-1279223.710000001</v>
      </c>
      <c r="R384" s="21">
        <v>768649.89</v>
      </c>
    </row>
    <row r="385" spans="1:18" ht="77.25">
      <c r="A385" s="49">
        <v>2</v>
      </c>
      <c r="B385" s="90" t="s">
        <v>70</v>
      </c>
      <c r="C385" s="143">
        <v>986</v>
      </c>
      <c r="D385" s="144"/>
      <c r="E385" s="145" t="s">
        <v>71</v>
      </c>
      <c r="F385" s="145"/>
      <c r="G385" s="49"/>
      <c r="H385" s="45"/>
      <c r="I385" s="45"/>
      <c r="J385" s="45"/>
      <c r="K385" s="45"/>
      <c r="L385" s="45"/>
      <c r="M385" s="49"/>
      <c r="R385" s="2"/>
    </row>
    <row r="386" spans="1:18" ht="70.5">
      <c r="A386" s="49">
        <v>3</v>
      </c>
      <c r="B386" s="101" t="s">
        <v>185</v>
      </c>
      <c r="C386" s="143">
        <v>986</v>
      </c>
      <c r="D386" s="144"/>
      <c r="E386" s="146" t="s">
        <v>184</v>
      </c>
      <c r="F386" s="146"/>
      <c r="G386" s="49"/>
      <c r="H386" s="45"/>
      <c r="I386" s="45"/>
      <c r="J386" s="45"/>
      <c r="K386" s="45"/>
      <c r="L386" s="45"/>
      <c r="M386" s="49"/>
      <c r="R386" s="2"/>
    </row>
    <row r="387" spans="1:18" ht="78.75" customHeight="1">
      <c r="A387" s="49">
        <v>4</v>
      </c>
      <c r="B387" s="102" t="s">
        <v>90</v>
      </c>
      <c r="C387" s="147">
        <v>986</v>
      </c>
      <c r="D387" s="148"/>
      <c r="E387" s="146" t="s">
        <v>116</v>
      </c>
      <c r="F387" s="146"/>
      <c r="G387" s="49"/>
      <c r="H387" s="45"/>
      <c r="I387" s="45"/>
      <c r="J387" s="45"/>
      <c r="K387" s="45"/>
      <c r="L387" s="45"/>
      <c r="M387" s="49"/>
      <c r="R387" s="2"/>
    </row>
    <row r="388" spans="1:18" ht="105">
      <c r="A388" s="49">
        <v>5</v>
      </c>
      <c r="B388" s="103" t="s">
        <v>186</v>
      </c>
      <c r="C388" s="147">
        <v>986</v>
      </c>
      <c r="D388" s="148"/>
      <c r="E388" s="146" t="s">
        <v>239</v>
      </c>
      <c r="F388" s="146"/>
      <c r="G388" s="49"/>
      <c r="H388" s="45"/>
      <c r="I388" s="45"/>
      <c r="J388" s="45"/>
      <c r="K388" s="45"/>
      <c r="L388" s="45"/>
      <c r="M388" s="49"/>
      <c r="R388" s="2"/>
    </row>
    <row r="389" spans="1:18" ht="105">
      <c r="A389" s="49">
        <v>6</v>
      </c>
      <c r="B389" s="103" t="s">
        <v>187</v>
      </c>
      <c r="C389" s="147">
        <v>986</v>
      </c>
      <c r="D389" s="148"/>
      <c r="E389" s="147" t="s">
        <v>117</v>
      </c>
      <c r="F389" s="149"/>
      <c r="G389" s="49"/>
      <c r="H389" s="45"/>
      <c r="I389" s="45"/>
      <c r="J389" s="45"/>
      <c r="K389" s="45"/>
      <c r="L389" s="45"/>
      <c r="M389" s="49"/>
      <c r="R389" s="2"/>
    </row>
    <row r="390" spans="1:18" ht="26.25" customHeight="1">
      <c r="A390" s="49">
        <v>7</v>
      </c>
      <c r="B390" s="103" t="s">
        <v>188</v>
      </c>
      <c r="C390" s="147">
        <v>986</v>
      </c>
      <c r="D390" s="148"/>
      <c r="E390" s="146" t="s">
        <v>240</v>
      </c>
      <c r="F390" s="146"/>
      <c r="G390" s="49"/>
      <c r="H390" s="45"/>
      <c r="I390" s="45"/>
      <c r="J390" s="45"/>
      <c r="K390" s="45"/>
      <c r="L390" s="45"/>
      <c r="M390" s="49"/>
      <c r="R390" s="2"/>
    </row>
    <row r="391" spans="1:18" ht="51">
      <c r="A391" s="49">
        <v>8</v>
      </c>
      <c r="B391" s="104" t="s">
        <v>156</v>
      </c>
      <c r="C391" s="143">
        <v>986</v>
      </c>
      <c r="D391" s="144"/>
      <c r="E391" s="143" t="s">
        <v>72</v>
      </c>
      <c r="F391" s="150"/>
      <c r="G391" s="99">
        <f>G399+G395</f>
        <v>0</v>
      </c>
      <c r="H391" s="45"/>
      <c r="I391" s="45"/>
      <c r="J391" s="45"/>
      <c r="K391" s="45"/>
      <c r="L391" s="45"/>
      <c r="M391" s="100">
        <f>M396+M392</f>
        <v>-1279223.710000001</v>
      </c>
      <c r="R391" s="21">
        <v>768649.89</v>
      </c>
    </row>
    <row r="392" spans="1:18" s="8" customFormat="1" ht="26.25">
      <c r="A392" s="49">
        <v>9</v>
      </c>
      <c r="B392" s="90" t="s">
        <v>91</v>
      </c>
      <c r="C392" s="143">
        <v>986</v>
      </c>
      <c r="D392" s="144"/>
      <c r="E392" s="145" t="s">
        <v>73</v>
      </c>
      <c r="F392" s="145"/>
      <c r="G392" s="99">
        <f>G393</f>
        <v>-11764390</v>
      </c>
      <c r="H392" s="45"/>
      <c r="I392" s="45"/>
      <c r="J392" s="45"/>
      <c r="K392" s="45"/>
      <c r="L392" s="45"/>
      <c r="M392" s="105">
        <f>M393</f>
        <v>-11102096.32</v>
      </c>
      <c r="R392" s="19">
        <v>-8967147.32</v>
      </c>
    </row>
    <row r="393" spans="1:18" s="8" customFormat="1" ht="52.5">
      <c r="A393" s="49">
        <v>10</v>
      </c>
      <c r="B393" s="102" t="s">
        <v>74</v>
      </c>
      <c r="C393" s="147">
        <v>986</v>
      </c>
      <c r="D393" s="148"/>
      <c r="E393" s="146" t="s">
        <v>118</v>
      </c>
      <c r="F393" s="146"/>
      <c r="G393" s="106">
        <f>G394</f>
        <v>-11764390</v>
      </c>
      <c r="H393" s="45"/>
      <c r="I393" s="45"/>
      <c r="J393" s="45"/>
      <c r="K393" s="45"/>
      <c r="L393" s="45"/>
      <c r="M393" s="107">
        <f>M394</f>
        <v>-11102096.32</v>
      </c>
      <c r="R393" s="20">
        <v>-8967147.32</v>
      </c>
    </row>
    <row r="394" spans="1:18" s="8" customFormat="1" ht="52.5">
      <c r="A394" s="49">
        <v>11</v>
      </c>
      <c r="B394" s="102" t="s">
        <v>75</v>
      </c>
      <c r="C394" s="147">
        <v>986</v>
      </c>
      <c r="D394" s="148"/>
      <c r="E394" s="146" t="s">
        <v>241</v>
      </c>
      <c r="F394" s="146"/>
      <c r="G394" s="106">
        <f>G395</f>
        <v>-11764390</v>
      </c>
      <c r="H394" s="45"/>
      <c r="I394" s="45"/>
      <c r="J394" s="45"/>
      <c r="K394" s="45"/>
      <c r="L394" s="45"/>
      <c r="M394" s="107">
        <f>M395</f>
        <v>-11102096.32</v>
      </c>
      <c r="R394" s="20">
        <v>-8967147.32</v>
      </c>
    </row>
    <row r="395" spans="1:18" s="8" customFormat="1" ht="52.5">
      <c r="A395" s="49">
        <v>12</v>
      </c>
      <c r="B395" s="102" t="s">
        <v>81</v>
      </c>
      <c r="C395" s="147">
        <v>986</v>
      </c>
      <c r="D395" s="148"/>
      <c r="E395" s="146" t="s">
        <v>242</v>
      </c>
      <c r="F395" s="146"/>
      <c r="G395" s="106">
        <v>-11764390</v>
      </c>
      <c r="H395" s="45"/>
      <c r="I395" s="45"/>
      <c r="J395" s="45"/>
      <c r="K395" s="45"/>
      <c r="L395" s="45"/>
      <c r="M395" s="107">
        <v>-11102096.32</v>
      </c>
      <c r="R395" s="20">
        <v>-8967147.32</v>
      </c>
    </row>
    <row r="396" spans="1:18" s="8" customFormat="1" ht="26.25">
      <c r="A396" s="49">
        <v>13</v>
      </c>
      <c r="B396" s="90" t="s">
        <v>76</v>
      </c>
      <c r="C396" s="143">
        <v>986</v>
      </c>
      <c r="D396" s="144"/>
      <c r="E396" s="145" t="s">
        <v>77</v>
      </c>
      <c r="F396" s="145"/>
      <c r="G396" s="108">
        <f>G397</f>
        <v>11764390</v>
      </c>
      <c r="H396" s="45"/>
      <c r="I396" s="45"/>
      <c r="J396" s="45"/>
      <c r="K396" s="45"/>
      <c r="L396" s="45"/>
      <c r="M396" s="109">
        <f>M397</f>
        <v>9822872.61</v>
      </c>
      <c r="R396" s="17">
        <v>9735797.21</v>
      </c>
    </row>
    <row r="397" spans="1:18" s="8" customFormat="1" ht="52.5">
      <c r="A397" s="49">
        <v>14</v>
      </c>
      <c r="B397" s="102" t="s">
        <v>78</v>
      </c>
      <c r="C397" s="147">
        <v>986</v>
      </c>
      <c r="D397" s="148"/>
      <c r="E397" s="146" t="s">
        <v>79</v>
      </c>
      <c r="F397" s="146"/>
      <c r="G397" s="110">
        <f>G398</f>
        <v>11764390</v>
      </c>
      <c r="H397" s="45"/>
      <c r="I397" s="45"/>
      <c r="J397" s="45"/>
      <c r="K397" s="45"/>
      <c r="L397" s="45"/>
      <c r="M397" s="111">
        <f>M398</f>
        <v>9822872.61</v>
      </c>
      <c r="R397" s="18">
        <v>9735797.21</v>
      </c>
    </row>
    <row r="398" spans="1:18" s="8" customFormat="1" ht="52.5">
      <c r="A398" s="49">
        <v>15</v>
      </c>
      <c r="B398" s="102" t="s">
        <v>92</v>
      </c>
      <c r="C398" s="147">
        <v>986</v>
      </c>
      <c r="D398" s="148"/>
      <c r="E398" s="146" t="s">
        <v>243</v>
      </c>
      <c r="F398" s="146"/>
      <c r="G398" s="110">
        <f>G399</f>
        <v>11764390</v>
      </c>
      <c r="H398" s="45"/>
      <c r="I398" s="45"/>
      <c r="J398" s="45"/>
      <c r="K398" s="45"/>
      <c r="L398" s="45"/>
      <c r="M398" s="111">
        <f>M399</f>
        <v>9822872.61</v>
      </c>
      <c r="R398" s="18">
        <v>9735797.21</v>
      </c>
    </row>
    <row r="399" spans="1:18" s="8" customFormat="1" ht="52.5">
      <c r="A399" s="49">
        <v>16</v>
      </c>
      <c r="B399" s="102" t="s">
        <v>82</v>
      </c>
      <c r="C399" s="147">
        <v>986</v>
      </c>
      <c r="D399" s="148"/>
      <c r="E399" s="146" t="s">
        <v>244</v>
      </c>
      <c r="F399" s="146"/>
      <c r="G399" s="112">
        <v>11764390</v>
      </c>
      <c r="H399" s="45"/>
      <c r="I399" s="45"/>
      <c r="J399" s="45"/>
      <c r="K399" s="45"/>
      <c r="L399" s="45"/>
      <c r="M399" s="111">
        <f>M380</f>
        <v>9822872.61</v>
      </c>
      <c r="R399" s="18">
        <v>9735797.21</v>
      </c>
    </row>
    <row r="400" spans="1:18" s="8" customFormat="1" ht="26.25">
      <c r="A400" s="43"/>
      <c r="B400" s="113"/>
      <c r="C400" s="44"/>
      <c r="D400" s="44"/>
      <c r="E400" s="44"/>
      <c r="F400" s="44"/>
      <c r="G400" s="114"/>
      <c r="H400" s="45"/>
      <c r="I400" s="45"/>
      <c r="J400" s="45"/>
      <c r="K400" s="45"/>
      <c r="L400" s="45"/>
      <c r="M400" s="45"/>
      <c r="R400" s="1"/>
    </row>
    <row r="401" spans="1:13" s="8" customFormat="1" ht="26.25">
      <c r="A401" s="43"/>
      <c r="B401" s="45" t="s">
        <v>80</v>
      </c>
      <c r="C401" s="45" t="s">
        <v>306</v>
      </c>
      <c r="D401" s="45"/>
      <c r="E401" s="45"/>
      <c r="F401" s="45"/>
      <c r="G401" s="43"/>
      <c r="H401" s="45"/>
      <c r="I401" s="45"/>
      <c r="J401" s="45"/>
      <c r="K401" s="45"/>
      <c r="L401" s="45"/>
      <c r="M401" s="43"/>
    </row>
    <row r="402" spans="2:12" s="8" customFormat="1" ht="26.25">
      <c r="B402" s="1"/>
      <c r="C402" s="1"/>
      <c r="D402" s="1"/>
      <c r="E402" s="1"/>
      <c r="F402" s="1"/>
      <c r="H402" s="1"/>
      <c r="I402" s="1"/>
      <c r="J402" s="1"/>
      <c r="K402" s="1"/>
      <c r="L402" s="1"/>
    </row>
    <row r="403" spans="2:12" s="8" customFormat="1" ht="26.25">
      <c r="B403" s="1"/>
      <c r="C403" s="1"/>
      <c r="D403" s="1"/>
      <c r="E403" s="1"/>
      <c r="F403" s="1"/>
      <c r="H403" s="1"/>
      <c r="I403" s="1"/>
      <c r="J403" s="1"/>
      <c r="K403" s="1"/>
      <c r="L403" s="1"/>
    </row>
    <row r="404" spans="2:12" s="8" customFormat="1" ht="26.25">
      <c r="B404" s="1"/>
      <c r="C404" s="1"/>
      <c r="D404" s="1"/>
      <c r="E404" s="1"/>
      <c r="F404" s="1"/>
      <c r="H404" s="1"/>
      <c r="I404" s="1"/>
      <c r="J404" s="1"/>
      <c r="K404" s="1"/>
      <c r="L404" s="1"/>
    </row>
    <row r="405" spans="2:12" s="8" customFormat="1" ht="26.25">
      <c r="B405" s="1"/>
      <c r="C405" s="1"/>
      <c r="D405" s="1"/>
      <c r="E405" s="1"/>
      <c r="F405" s="1"/>
      <c r="H405" s="1"/>
      <c r="I405" s="1"/>
      <c r="J405" s="1"/>
      <c r="K405" s="1"/>
      <c r="L405" s="1"/>
    </row>
    <row r="406" spans="2:12" s="8" customFormat="1" ht="26.25">
      <c r="B406" s="1"/>
      <c r="C406" s="1"/>
      <c r="D406" s="1"/>
      <c r="E406" s="1"/>
      <c r="F406" s="1"/>
      <c r="H406" s="1"/>
      <c r="I406" s="1"/>
      <c r="J406" s="1"/>
      <c r="K406" s="1"/>
      <c r="L406" s="1"/>
    </row>
    <row r="407" spans="2:12" s="8" customFormat="1" ht="26.25">
      <c r="B407" s="1"/>
      <c r="C407" s="1"/>
      <c r="D407" s="1"/>
      <c r="E407" s="1"/>
      <c r="F407" s="1"/>
      <c r="H407" s="1"/>
      <c r="I407" s="1"/>
      <c r="J407" s="1"/>
      <c r="K407" s="1"/>
      <c r="L407" s="1"/>
    </row>
    <row r="408" spans="2:12" s="8" customFormat="1" ht="26.25">
      <c r="B408" s="1"/>
      <c r="C408" s="1"/>
      <c r="D408" s="1"/>
      <c r="E408" s="1"/>
      <c r="F408" s="1"/>
      <c r="H408" s="1"/>
      <c r="I408" s="1"/>
      <c r="J408" s="1"/>
      <c r="K408" s="1"/>
      <c r="L408" s="1"/>
    </row>
    <row r="409" spans="2:12" s="8" customFormat="1" ht="26.25">
      <c r="B409" s="1"/>
      <c r="C409" s="1"/>
      <c r="D409" s="1"/>
      <c r="E409" s="1"/>
      <c r="F409" s="1"/>
      <c r="H409" s="1"/>
      <c r="I409" s="1"/>
      <c r="J409" s="1"/>
      <c r="K409" s="1"/>
      <c r="L409" s="1"/>
    </row>
    <row r="410" spans="2:12" s="8" customFormat="1" ht="26.25">
      <c r="B410" s="1"/>
      <c r="C410" s="1"/>
      <c r="D410" s="1"/>
      <c r="E410" s="1"/>
      <c r="F410" s="1"/>
      <c r="H410" s="1"/>
      <c r="I410" s="1"/>
      <c r="J410" s="1"/>
      <c r="K410" s="1"/>
      <c r="L410" s="1"/>
    </row>
    <row r="411" spans="2:12" s="8" customFormat="1" ht="26.25">
      <c r="B411" s="1"/>
      <c r="C411" s="1"/>
      <c r="D411" s="1"/>
      <c r="E411" s="1"/>
      <c r="F411" s="1"/>
      <c r="H411" s="1"/>
      <c r="I411" s="1"/>
      <c r="J411" s="1"/>
      <c r="K411" s="1"/>
      <c r="L411" s="1"/>
    </row>
    <row r="412" spans="2:12" s="8" customFormat="1" ht="26.25">
      <c r="B412" s="1"/>
      <c r="C412" s="1"/>
      <c r="D412" s="1"/>
      <c r="E412" s="1"/>
      <c r="F412" s="1"/>
      <c r="H412" s="1"/>
      <c r="I412" s="1"/>
      <c r="J412" s="1"/>
      <c r="K412" s="1"/>
      <c r="L412" s="1"/>
    </row>
    <row r="413" spans="2:12" s="8" customFormat="1" ht="26.25">
      <c r="B413" s="1"/>
      <c r="C413" s="1"/>
      <c r="D413" s="1"/>
      <c r="E413" s="1"/>
      <c r="F413" s="1"/>
      <c r="H413" s="1"/>
      <c r="I413" s="1"/>
      <c r="J413" s="1"/>
      <c r="K413" s="1"/>
      <c r="L413" s="1"/>
    </row>
    <row r="414" spans="2:12" s="8" customFormat="1" ht="26.25">
      <c r="B414" s="1"/>
      <c r="C414" s="1"/>
      <c r="D414" s="1"/>
      <c r="E414" s="1"/>
      <c r="F414" s="1"/>
      <c r="H414" s="1"/>
      <c r="I414" s="1"/>
      <c r="J414" s="1"/>
      <c r="K414" s="1"/>
      <c r="L414" s="1"/>
    </row>
    <row r="415" spans="1:18" ht="26.25">
      <c r="A415" s="8"/>
      <c r="M415" s="8"/>
      <c r="R415" s="8"/>
    </row>
    <row r="416" spans="1:18" ht="26.25">
      <c r="A416" s="8"/>
      <c r="B416" s="8"/>
      <c r="C416" s="8"/>
      <c r="D416" s="8"/>
      <c r="E416" s="8"/>
      <c r="F416" s="8"/>
      <c r="M416" s="8"/>
      <c r="R416" s="8"/>
    </row>
    <row r="417" spans="1:18" ht="26.25">
      <c r="A417" s="8"/>
      <c r="B417" s="8"/>
      <c r="C417" s="8"/>
      <c r="D417" s="8"/>
      <c r="E417" s="8"/>
      <c r="F417" s="8"/>
      <c r="M417" s="8"/>
      <c r="R417" s="8"/>
    </row>
    <row r="418" spans="1:18" ht="26.25">
      <c r="A418" s="8"/>
      <c r="B418" s="8"/>
      <c r="C418" s="8"/>
      <c r="D418" s="8"/>
      <c r="E418" s="8"/>
      <c r="F418" s="8"/>
      <c r="M418" s="8"/>
      <c r="R418" s="8"/>
    </row>
    <row r="419" spans="1:18" ht="26.25">
      <c r="A419" s="8"/>
      <c r="B419" s="8"/>
      <c r="C419" s="8"/>
      <c r="D419" s="8"/>
      <c r="E419" s="8"/>
      <c r="F419" s="8"/>
      <c r="M419" s="8"/>
      <c r="R419" s="8"/>
    </row>
    <row r="420" spans="1:18" ht="26.25">
      <c r="A420" s="8"/>
      <c r="B420" s="8"/>
      <c r="C420" s="8"/>
      <c r="D420" s="8"/>
      <c r="E420" s="8"/>
      <c r="F420" s="8"/>
      <c r="M420" s="8"/>
      <c r="R420" s="8"/>
    </row>
    <row r="421" spans="1:18" ht="26.25">
      <c r="A421" s="8"/>
      <c r="B421" s="8"/>
      <c r="C421" s="8"/>
      <c r="D421" s="8"/>
      <c r="E421" s="8"/>
      <c r="F421" s="8"/>
      <c r="M421" s="8"/>
      <c r="R421" s="8"/>
    </row>
    <row r="422" spans="1:18" ht="26.25">
      <c r="A422" s="8"/>
      <c r="B422" s="8"/>
      <c r="C422" s="8"/>
      <c r="D422" s="8"/>
      <c r="E422" s="8"/>
      <c r="F422" s="8"/>
      <c r="M422" s="8"/>
      <c r="R422" s="8"/>
    </row>
    <row r="423" spans="1:18" ht="26.25">
      <c r="A423" s="8"/>
      <c r="B423" s="8"/>
      <c r="C423" s="8"/>
      <c r="D423" s="8"/>
      <c r="E423" s="8"/>
      <c r="F423" s="8"/>
      <c r="M423" s="8"/>
      <c r="R423" s="8"/>
    </row>
    <row r="424" spans="1:18" ht="26.25">
      <c r="A424" s="8"/>
      <c r="B424" s="8"/>
      <c r="C424" s="8"/>
      <c r="D424" s="8"/>
      <c r="E424" s="8"/>
      <c r="F424" s="8"/>
      <c r="M424" s="8"/>
      <c r="R424" s="8"/>
    </row>
  </sheetData>
  <sheetProtection/>
  <mergeCells count="46">
    <mergeCell ref="C399:D399"/>
    <mergeCell ref="E399:F399"/>
    <mergeCell ref="C396:D396"/>
    <mergeCell ref="E396:F396"/>
    <mergeCell ref="C397:D397"/>
    <mergeCell ref="E397:F397"/>
    <mergeCell ref="C398:D398"/>
    <mergeCell ref="E398:F398"/>
    <mergeCell ref="C393:D393"/>
    <mergeCell ref="E393:F393"/>
    <mergeCell ref="C395:D395"/>
    <mergeCell ref="E395:F395"/>
    <mergeCell ref="C394:D394"/>
    <mergeCell ref="E394:F394"/>
    <mergeCell ref="C390:D390"/>
    <mergeCell ref="E390:F390"/>
    <mergeCell ref="C392:D392"/>
    <mergeCell ref="E392:F392"/>
    <mergeCell ref="C391:D391"/>
    <mergeCell ref="E391:F391"/>
    <mergeCell ref="E385:F385"/>
    <mergeCell ref="C386:D386"/>
    <mergeCell ref="E386:F386"/>
    <mergeCell ref="C387:D387"/>
    <mergeCell ref="E387:F387"/>
    <mergeCell ref="C389:D389"/>
    <mergeCell ref="E389:F389"/>
    <mergeCell ref="C388:D388"/>
    <mergeCell ref="E388:F388"/>
    <mergeCell ref="C385:D385"/>
    <mergeCell ref="C382:F382"/>
    <mergeCell ref="M382:M383"/>
    <mergeCell ref="C383:D383"/>
    <mergeCell ref="E383:F383"/>
    <mergeCell ref="C384:D384"/>
    <mergeCell ref="E384:F384"/>
    <mergeCell ref="A382:A383"/>
    <mergeCell ref="F5:M5"/>
    <mergeCell ref="A7:M7"/>
    <mergeCell ref="A9:B9"/>
    <mergeCell ref="A10:B10"/>
    <mergeCell ref="A11:A12"/>
    <mergeCell ref="B11:B12"/>
    <mergeCell ref="C11:F11"/>
    <mergeCell ref="G11:G12"/>
    <mergeCell ref="B382:B383"/>
  </mergeCells>
  <printOptions/>
  <pageMargins left="0.7480314960629921" right="0.7480314960629921" top="0.984251968503937" bottom="0.984251968503937" header="0.5118110236220472" footer="0.5118110236220472"/>
  <pageSetup fitToHeight="0" fitToWidth="0" horizontalDpi="600" verticalDpi="600" orientation="portrait" paperSize="9" scale="38" r:id="rId1"/>
  <rowBreaks count="3" manualBreakCount="3">
    <brk id="32" max="15" man="1"/>
    <brk id="282" max="15" man="1"/>
    <brk id="37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</cp:lastModifiedBy>
  <cp:lastPrinted>2018-01-12T06:13:46Z</cp:lastPrinted>
  <dcterms:created xsi:type="dcterms:W3CDTF">1996-10-08T23:32:33Z</dcterms:created>
  <dcterms:modified xsi:type="dcterms:W3CDTF">2018-03-21T08:00:49Z</dcterms:modified>
  <cp:category/>
  <cp:version/>
  <cp:contentType/>
  <cp:contentStatus/>
</cp:coreProperties>
</file>