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<sst xmlns="http://schemas.openxmlformats.org/spreadsheetml/2006/main" count="1943" uniqueCount="333">
  <si>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</si>
  <si>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</si>
  <si>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</si>
  <si>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</si>
  <si>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</si>
  <si>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</si>
  <si>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</si>
  <si>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</si>
  <si>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</si>
  <si>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</si>
  <si>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</si>
  <si>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</si>
  <si>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</si>
  <si>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</si>
  <si>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</si>
  <si>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</si>
  <si>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</si>
  <si>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</si>
  <si>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</si>
  <si>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</si>
  <si>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</si>
  <si>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</si>
  <si>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</si>
  <si>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</si>
  <si>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</si>
  <si>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</si>
  <si>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</si>
  <si>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</si>
  <si>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</si>
  <si>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</si>
  <si>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</si>
  <si>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</si>
  <si>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</si>
  <si>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</si>
  <si>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</si>
  <si>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</si>
  <si>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</si>
  <si>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</si>
  <si>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</si>
  <si>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</si>
  <si>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</si>
  <si>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</si>
  <si>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</si>
  <si>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</si>
  <si>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</si>
  <si>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</si>
  <si>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</si>
  <si>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</si>
  <si>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</si>
  <si>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</si>
  <si>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</si>
  <si>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</si>
  <si>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</si>
  <si>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</si>
  <si>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</si>
  <si>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</si>
  <si>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</si>
  <si>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</si>
  <si>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</si>
  <si>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</si>
  <si>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</si>
  <si>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</si>
  <si>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</si>
  <si>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</si>
  <si>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</si>
  <si>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</si>
  <si>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</si>
  <si>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</si>
  <si>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</si>
  <si>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</si>
  <si>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</si>
  <si>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</si>
  <si>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</si>
  <si>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</si>
  <si>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</si>
  <si>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</si>
  <si>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</si>
  <si>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</si>
  <si>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</si>
  <si>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</si>
  <si>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</si>
  <si>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</si>
  <si>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</si>
  <si>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</si>
  <si>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</si>
  <si>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</si>
  <si>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</si>
  <si>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</si>
  <si>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</si>
  <si>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</si>
  <si>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</si>
  <si>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</si>
  <si>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</si>
  <si>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</si>
  <si>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</si>
  <si>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</si>
  <si>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</si>
  <si>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</si>
  <si>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</si>
  <si>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</si>
  <si>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</si>
  <si>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</si>
  <si>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</si>
  <si>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</si>
  <si>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</si>
  <si>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</si>
  <si>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</si>
  <si>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</si>
  <si>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</si>
  <si>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</si>
  <si>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</si>
  <si>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</si>
  <si>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</si>
  <si>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</si>
  <si>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</si>
  <si>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</si>
  <si>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</si>
  <si>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</si>
  <si>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</si>
  <si>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</si>
  <si>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</si>
  <si>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</si>
  <si>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</si>
  <si>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</si>
  <si>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</si>
  <si>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</si>
  <si>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</si>
  <si>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</si>
  <si>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</si>
  <si>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</si>
  <si>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</si>
  <si>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</si>
  <si>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</si>
  <si>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</si>
  <si>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</si>
  <si>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</si>
  <si>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</si>
  <si>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</si>
  <si>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</si>
  <si>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</si>
  <si>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</si>
  <si>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</si>
  <si>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</si>
  <si>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</si>
  <si>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</si>
  <si>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</si>
  <si>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</si>
  <si>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</si>
  <si>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</si>
  <si>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</si>
  <si>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</si>
  <si>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</si>
  <si>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</si>
  <si>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</si>
  <si>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</si>
  <si>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</si>
  <si>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</si>
  <si>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</si>
  <si>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</si>
  <si>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</si>
  <si>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</si>
  <si>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</si>
  <si>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</si>
  <si>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</si>
  <si>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</si>
  <si>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</si>
  <si>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</si>
  <si>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</si>
  <si>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</si>
  <si>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</si>
  <si>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</si>
  <si>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</si>
  <si>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</si>
  <si>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</si>
  <si>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</si>
  <si>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</si>
  <si>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</si>
  <si>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</si>
  <si>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</si>
  <si>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</si>
  <si>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</si>
  <si>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</si>
  <si>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</si>
  <si>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</si>
  <si>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</si>
  <si>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</si>
  <si>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</si>
  <si>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</si>
  <si>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</si>
  <si>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</si>
  <si>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</si>
  <si>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</si>
  <si>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</si>
  <si>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</si>
  <si>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</si>
  <si>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</si>
  <si>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</si>
  <si>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</si>
  <si>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</si>
  <si>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</si>
  <si>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</si>
  <si>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</si>
  <si>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</si>
  <si>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</si>
  <si>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</si>
  <si>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</si>
  <si>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</si>
  <si>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</si>
  <si>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</si>
  <si>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</si>
  <si>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</si>
  <si>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</si>
  <si>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</si>
  <si>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</si>
  <si>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</si>
  <si>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</si>
  <si>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</si>
  <si>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</si>
  <si>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</si>
  <si>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</si>
  <si>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</si>
  <si>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</si>
  <si>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</si>
  <si>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</si>
  <si>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</si>
  <si>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</si>
  <si>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</si>
  <si>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</si>
  <si>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</si>
  <si>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</si>
  <si>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</si>
  <si>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</si>
  <si>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</si>
  <si>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</si>
  <si>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</si>
  <si>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</si>
  <si>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</si>
  <si>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</si>
  <si>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</si>
  <si>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</si>
  <si>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</si>
  <si>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</si>
  <si>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</si>
  <si>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</si>
  <si>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</si>
  <si>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</si>
  <si>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</si>
  <si>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</si>
  <si>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</si>
  <si>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</si>
  <si>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</si>
  <si>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</si>
  <si>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</si>
  <si>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</si>
  <si>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</si>
  <si>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</si>
  <si>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</si>
  <si>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</si>
  <si>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</si>
  <si>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</si>
  <si>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</si>
  <si>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</si>
  <si>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</si>
  <si>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</si>
  <si>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</si>
  <si>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</si>
  <si>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</si>
  <si>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</si>
  <si>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</si>
  <si>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</si>
  <si>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</si>
  <si>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</si>
  <si>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</si>
  <si>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</si>
  <si>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</si>
  <si>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</si>
  <si>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</si>
  <si>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</si>
  <si>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</si>
  <si>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</si>
  <si>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</si>
  <si>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</si>
  <si>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</si>
  <si>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</si>
  <si>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</si>
  <si>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</si>
  <si>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</si>
  <si>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</si>
  <si>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</si>
  <si>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</si>
  <si>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</si>
  <si>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</si>
  <si>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</si>
  <si>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</si>
  <si>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</si>
  <si>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</si>
  <si>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</si>
  <si>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</si>
  <si>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</si>
  <si>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</si>
  <si>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</si>
  <si>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</si>
  <si>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</si>
  <si>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</si>
  <si>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Бюджетная роспись администрации Таргизского муниципального образования на 2018 год</t>
  </si>
  <si>
    <t>Увеличение стоимости материальных запасов (ГСМ)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</si>
  <si>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</si>
  <si>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</si>
  <si>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</si>
  <si>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</si>
  <si>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</si>
  <si>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</si>
  <si>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</si>
  <si>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</si>
  <si>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</si>
  <si>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</si>
  <si>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>МП"Обеспечение безопасности дорожного движения на территории Таргизского муниципального образования на 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</si>
  <si>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</si>
  <si>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</si>
  <si>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</si>
  <si>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</si>
  <si>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</si>
  <si>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</si>
  <si>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</si>
  <si>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</si>
  <si>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</si>
  <si>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</si>
  <si>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</si>
  <si>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</si>
  <si>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</si>
  <si>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</si>
  <si>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27.09.2018 года</t>
  </si>
  <si>
    <t>исполнение на 01.10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</si>
</sst>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60"/>
      <name val="Times New Roman"/>
      <family val="1"/>
    </font>
    <font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rgb="FFC00000"/>
      <name val="Times New Roman"/>
      <family val="1"/>
    </font>
    <font>
      <sz val="2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2" fillId="0" borderId="10" xfId="63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4" fillId="0" borderId="10" xfId="63" applyFont="1" applyFill="1" applyBorder="1" applyAlignment="1">
      <alignment horizontal="right" vertical="top" wrapText="1"/>
    </xf>
    <xf numFmtId="0" fontId="54" fillId="0" borderId="0" xfId="0" applyFont="1" applyAlignment="1">
      <alignment/>
    </xf>
    <xf numFmtId="179" fontId="55" fillId="0" borderId="10" xfId="63" applyFont="1" applyFill="1" applyBorder="1" applyAlignment="1">
      <alignment horizontal="right" vertical="top" wrapText="1"/>
    </xf>
    <xf numFmtId="0" fontId="55" fillId="0" borderId="0" xfId="0" applyFont="1" applyAlignment="1">
      <alignment/>
    </xf>
    <xf numFmtId="179" fontId="55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0" fontId="54" fillId="36" borderId="0" xfId="0" applyFont="1" applyFill="1" applyAlignment="1">
      <alignment/>
    </xf>
    <xf numFmtId="179" fontId="54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188" fontId="3" fillId="35" borderId="10" xfId="63" applyNumberFormat="1" applyFont="1" applyFill="1" applyBorder="1" applyAlignment="1">
      <alignment horizontal="right" vertical="center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88" fontId="4" fillId="35" borderId="10" xfId="63" applyNumberFormat="1" applyFont="1" applyFill="1" applyBorder="1" applyAlignment="1">
      <alignment horizontal="right" vertical="center" wrapText="1"/>
    </xf>
    <xf numFmtId="1" fontId="4" fillId="35" borderId="10" xfId="63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" fontId="3" fillId="35" borderId="10" xfId="63" applyNumberFormat="1" applyFont="1" applyFill="1" applyBorder="1" applyAlignment="1">
      <alignment horizontal="center" vertical="center" wrapText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9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52" fillId="0" borderId="0" xfId="63" applyFont="1" applyFill="1" applyBorder="1" applyAlignment="1">
      <alignment horizontal="right" vertical="top" wrapText="1"/>
    </xf>
    <xf numFmtId="179" fontId="54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4" fillId="35" borderId="0" xfId="63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9" fontId="4" fillId="0" borderId="0" xfId="63" applyFont="1" applyFill="1" applyBorder="1" applyAlignment="1">
      <alignment horizontal="right" vertical="center" wrapText="1"/>
    </xf>
    <xf numFmtId="179" fontId="4" fillId="35" borderId="0" xfId="63" applyFont="1" applyFill="1" applyBorder="1" applyAlignment="1">
      <alignment horizontal="right" vertical="top" wrapText="1"/>
    </xf>
    <xf numFmtId="1" fontId="54" fillId="35" borderId="10" xfId="63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179" fontId="54" fillId="35" borderId="10" xfId="63" applyFont="1" applyFill="1" applyBorder="1" applyAlignment="1">
      <alignment horizontal="right" vertical="top" wrapText="1"/>
    </xf>
    <xf numFmtId="179" fontId="4" fillId="35" borderId="0" xfId="0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179" fontId="54" fillId="0" borderId="12" xfId="63" applyFont="1" applyFill="1" applyBorder="1" applyAlignment="1">
      <alignment horizontal="right" vertical="top" wrapText="1"/>
    </xf>
    <xf numFmtId="16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4" fillId="35" borderId="0" xfId="0" applyNumberFormat="1" applyFont="1" applyFill="1" applyAlignment="1">
      <alignment/>
    </xf>
    <xf numFmtId="49" fontId="5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2" fillId="36" borderId="0" xfId="0" applyFont="1" applyFill="1" applyAlignment="1">
      <alignment/>
    </xf>
    <xf numFmtId="2" fontId="5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52" fillId="35" borderId="0" xfId="0" applyFont="1" applyFill="1" applyAlignment="1">
      <alignment/>
    </xf>
    <xf numFmtId="0" fontId="56" fillId="35" borderId="10" xfId="0" applyFont="1" applyFill="1" applyBorder="1" applyAlignment="1">
      <alignment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441"/>
  <sheetViews>
    <sheetView tabSelected="1" zoomScale="50" zoomScaleNormal="50" workbookViewId="0" topLeftCell="A28">
      <selection activeCell="AC30" sqref="AC30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23.00390625" style="1" customWidth="1"/>
    <col min="8" max="8" width="31.7109375" style="8" hidden="1" customWidth="1"/>
    <col min="9" max="12" width="8.8515625" style="1" hidden="1" customWidth="1"/>
    <col min="13" max="13" width="27.8515625" style="1" hidden="1" customWidth="1"/>
    <col min="14" max="14" width="28.421875" style="1" customWidth="1"/>
    <col min="15" max="18" width="8.8515625" style="1" hidden="1" customWidth="1"/>
    <col min="19" max="19" width="35.7109375" style="1" hidden="1" customWidth="1"/>
    <col min="20" max="20" width="27.7109375" style="1" hidden="1" customWidth="1"/>
    <col min="21" max="21" width="42.8515625" style="1" customWidth="1"/>
    <col min="22" max="22" width="21.7109375" style="1" customWidth="1"/>
    <col min="23" max="23" width="10.140625" style="1" customWidth="1"/>
    <col min="24" max="24" width="0.42578125" style="1" hidden="1" customWidth="1"/>
    <col min="25" max="16384" width="8.8515625" style="1" customWidth="1"/>
  </cols>
  <sheetData>
    <row r="2" ht="26.25">
      <c r="G2" s="1" t="s">
        <v>155</v>
      </c>
    </row>
    <row r="3" spans="6:8" ht="26.25">
      <c r="F3" s="1" t="s">
        <v>154</v>
      </c>
      <c r="G3" s="9"/>
      <c r="H3" s="1"/>
    </row>
    <row r="4" spans="7:14" ht="26.25">
      <c r="G4" s="1" t="s">
        <v>180</v>
      </c>
      <c r="H4" s="8" t="s">
        <v>98</v>
      </c>
      <c r="N4" s="1" t="s">
        <v>98</v>
      </c>
    </row>
    <row r="5" spans="6:14" ht="26.25">
      <c r="F5" s="156" t="s">
        <v>331</v>
      </c>
      <c r="G5" s="156"/>
      <c r="H5" s="156"/>
      <c r="I5" s="156"/>
      <c r="J5" s="156"/>
      <c r="K5" s="156"/>
      <c r="L5" s="156"/>
      <c r="M5" s="156"/>
      <c r="N5" s="156"/>
    </row>
    <row r="6" ht="26.25">
      <c r="H6" s="10"/>
    </row>
    <row r="7" spans="1:14" ht="26.25" customHeight="1">
      <c r="A7" s="157" t="s">
        <v>304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2:7" ht="15" customHeight="1">
      <c r="B8" s="11"/>
      <c r="C8" s="11"/>
      <c r="D8" s="11"/>
      <c r="E8" s="11"/>
      <c r="F8" s="11"/>
      <c r="G8" s="11"/>
    </row>
    <row r="9" spans="1:14" s="12" customFormat="1" ht="60" customHeight="1" thickBot="1">
      <c r="A9" s="158" t="s">
        <v>157</v>
      </c>
      <c r="B9" s="158"/>
      <c r="C9" s="37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</row>
    <row r="10" spans="1:14" ht="27" customHeight="1">
      <c r="A10" s="159" t="s">
        <v>165</v>
      </c>
      <c r="B10" s="159"/>
      <c r="C10" s="40"/>
      <c r="D10" s="41"/>
      <c r="E10" s="41"/>
      <c r="F10" s="41"/>
      <c r="G10" s="41"/>
      <c r="H10" s="42"/>
      <c r="I10" s="43"/>
      <c r="J10" s="43"/>
      <c r="K10" s="43"/>
      <c r="L10" s="43"/>
      <c r="M10" s="43"/>
      <c r="N10" s="43"/>
    </row>
    <row r="11" spans="1:22" ht="26.25" customHeight="1">
      <c r="A11" s="160" t="s">
        <v>0</v>
      </c>
      <c r="B11" s="160" t="s">
        <v>9</v>
      </c>
      <c r="C11" s="160" t="s">
        <v>7</v>
      </c>
      <c r="D11" s="160"/>
      <c r="E11" s="160"/>
      <c r="F11" s="160"/>
      <c r="G11" s="160"/>
      <c r="H11" s="161" t="s">
        <v>132</v>
      </c>
      <c r="I11" s="43"/>
      <c r="J11" s="43"/>
      <c r="K11" s="43"/>
      <c r="L11" s="43"/>
      <c r="M11" s="43"/>
      <c r="N11" s="44">
        <v>2018</v>
      </c>
      <c r="S11" s="15">
        <v>2017</v>
      </c>
      <c r="T11" s="10"/>
      <c r="U11" s="156" t="s">
        <v>332</v>
      </c>
      <c r="V11" s="142"/>
    </row>
    <row r="12" spans="1:22" ht="26.25">
      <c r="A12" s="160"/>
      <c r="B12" s="160"/>
      <c r="C12" s="45" t="s">
        <v>119</v>
      </c>
      <c r="D12" s="46" t="s">
        <v>118</v>
      </c>
      <c r="E12" s="45" t="s">
        <v>120</v>
      </c>
      <c r="F12" s="45" t="s">
        <v>121</v>
      </c>
      <c r="G12" s="45" t="s">
        <v>10</v>
      </c>
      <c r="H12" s="162"/>
      <c r="I12" s="43"/>
      <c r="J12" s="43"/>
      <c r="K12" s="43"/>
      <c r="L12" s="43"/>
      <c r="M12" s="43"/>
      <c r="N12" s="47"/>
      <c r="S12" s="2"/>
      <c r="T12" s="8"/>
      <c r="U12" s="156"/>
      <c r="V12" s="142"/>
    </row>
    <row r="13" spans="1:20" ht="26.25">
      <c r="A13" s="48">
        <v>1</v>
      </c>
      <c r="B13" s="48" t="s">
        <v>1</v>
      </c>
      <c r="C13" s="49" t="s">
        <v>2</v>
      </c>
      <c r="D13" s="49" t="s">
        <v>3</v>
      </c>
      <c r="E13" s="49" t="s">
        <v>6</v>
      </c>
      <c r="F13" s="49" t="s">
        <v>4</v>
      </c>
      <c r="G13" s="49" t="s">
        <v>5</v>
      </c>
      <c r="H13" s="50" t="s">
        <v>8</v>
      </c>
      <c r="I13" s="43"/>
      <c r="J13" s="43"/>
      <c r="K13" s="43"/>
      <c r="L13" s="43"/>
      <c r="M13" s="43"/>
      <c r="N13" s="44">
        <v>8</v>
      </c>
      <c r="S13" s="15">
        <v>8</v>
      </c>
      <c r="T13" s="10"/>
    </row>
    <row r="14" spans="1:20" ht="26.25" customHeight="1">
      <c r="A14" s="51" t="s">
        <v>12</v>
      </c>
      <c r="B14" s="52" t="s">
        <v>14</v>
      </c>
      <c r="C14" s="53" t="s">
        <v>11</v>
      </c>
      <c r="D14" s="53" t="s">
        <v>13</v>
      </c>
      <c r="E14" s="53" t="s">
        <v>11</v>
      </c>
      <c r="F14" s="53" t="s">
        <v>11</v>
      </c>
      <c r="G14" s="53" t="s">
        <v>11</v>
      </c>
      <c r="H14" s="54" t="e">
        <f>H15+H27+H71+H78+H84</f>
        <v>#REF!</v>
      </c>
      <c r="I14" s="43"/>
      <c r="J14" s="43"/>
      <c r="K14" s="43"/>
      <c r="L14" s="43"/>
      <c r="M14" s="43"/>
      <c r="N14" s="54">
        <f>N15+N27+N71+N78+N84</f>
        <v>4661259.5</v>
      </c>
      <c r="S14" s="4">
        <v>4188124.24</v>
      </c>
      <c r="T14" s="117"/>
    </row>
    <row r="15" spans="1:20" ht="102">
      <c r="A15" s="55">
        <f>A14+1</f>
        <v>2</v>
      </c>
      <c r="B15" s="52" t="s">
        <v>16</v>
      </c>
      <c r="C15" s="53" t="s">
        <v>66</v>
      </c>
      <c r="D15" s="53" t="s">
        <v>15</v>
      </c>
      <c r="E15" s="53" t="s">
        <v>11</v>
      </c>
      <c r="F15" s="53" t="s">
        <v>11</v>
      </c>
      <c r="G15" s="53" t="s">
        <v>11</v>
      </c>
      <c r="H15" s="54">
        <f>H16</f>
        <v>972000</v>
      </c>
      <c r="I15" s="43"/>
      <c r="J15" s="43"/>
      <c r="K15" s="43"/>
      <c r="L15" s="43"/>
      <c r="M15" s="43"/>
      <c r="N15" s="125">
        <f>N16</f>
        <v>802587.5</v>
      </c>
      <c r="S15" s="4">
        <v>547600</v>
      </c>
      <c r="T15" s="117"/>
    </row>
    <row r="16" spans="1:20" s="3" customFormat="1" ht="26.25">
      <c r="A16" s="55">
        <f aca="true" t="shared" si="0" ref="A16:A82">A15+1</f>
        <v>3</v>
      </c>
      <c r="B16" s="56" t="s">
        <v>137</v>
      </c>
      <c r="C16" s="53" t="s">
        <v>66</v>
      </c>
      <c r="D16" s="53" t="s">
        <v>15</v>
      </c>
      <c r="E16" s="53" t="s">
        <v>167</v>
      </c>
      <c r="F16" s="53" t="s">
        <v>11</v>
      </c>
      <c r="G16" s="53" t="s">
        <v>11</v>
      </c>
      <c r="H16" s="54">
        <f>H17</f>
        <v>972000</v>
      </c>
      <c r="I16" s="43"/>
      <c r="J16" s="43"/>
      <c r="K16" s="43"/>
      <c r="L16" s="43"/>
      <c r="M16" s="43"/>
      <c r="N16" s="54">
        <f>N17</f>
        <v>802587.5</v>
      </c>
      <c r="S16" s="4">
        <v>547600</v>
      </c>
      <c r="T16" s="117"/>
    </row>
    <row r="17" spans="1:20" ht="26.25">
      <c r="A17" s="55">
        <f t="shared" si="0"/>
        <v>4</v>
      </c>
      <c r="B17" s="52" t="s">
        <v>17</v>
      </c>
      <c r="C17" s="53" t="s">
        <v>66</v>
      </c>
      <c r="D17" s="53" t="s">
        <v>15</v>
      </c>
      <c r="E17" s="53" t="s">
        <v>168</v>
      </c>
      <c r="F17" s="53" t="s">
        <v>11</v>
      </c>
      <c r="G17" s="53" t="s">
        <v>11</v>
      </c>
      <c r="H17" s="54">
        <f>H19</f>
        <v>972000</v>
      </c>
      <c r="I17" s="43"/>
      <c r="J17" s="43"/>
      <c r="K17" s="43"/>
      <c r="L17" s="43"/>
      <c r="M17" s="43"/>
      <c r="N17" s="54">
        <f>N19</f>
        <v>802587.5</v>
      </c>
      <c r="S17" s="4">
        <v>547600</v>
      </c>
      <c r="T17" s="117"/>
    </row>
    <row r="18" spans="1:20" ht="76.5">
      <c r="A18" s="55">
        <f t="shared" si="0"/>
        <v>5</v>
      </c>
      <c r="B18" s="16" t="s">
        <v>206</v>
      </c>
      <c r="C18" s="53" t="s">
        <v>66</v>
      </c>
      <c r="D18" s="53" t="s">
        <v>15</v>
      </c>
      <c r="E18" s="53" t="s">
        <v>213</v>
      </c>
      <c r="F18" s="53"/>
      <c r="G18" s="53"/>
      <c r="H18" s="54"/>
      <c r="I18" s="43"/>
      <c r="J18" s="43"/>
      <c r="K18" s="43"/>
      <c r="L18" s="43"/>
      <c r="M18" s="43"/>
      <c r="N18" s="54">
        <f>N19</f>
        <v>802587.5</v>
      </c>
      <c r="S18" s="4">
        <v>547600</v>
      </c>
      <c r="T18" s="117"/>
    </row>
    <row r="19" spans="1:20" ht="153">
      <c r="A19" s="55">
        <f t="shared" si="0"/>
        <v>6</v>
      </c>
      <c r="B19" s="56" t="s">
        <v>133</v>
      </c>
      <c r="C19" s="53" t="s">
        <v>66</v>
      </c>
      <c r="D19" s="53" t="s">
        <v>15</v>
      </c>
      <c r="E19" s="53" t="s">
        <v>213</v>
      </c>
      <c r="F19" s="53" t="s">
        <v>43</v>
      </c>
      <c r="G19" s="53" t="s">
        <v>11</v>
      </c>
      <c r="H19" s="54">
        <f>H20</f>
        <v>972000</v>
      </c>
      <c r="I19" s="43"/>
      <c r="J19" s="43"/>
      <c r="K19" s="43"/>
      <c r="L19" s="43"/>
      <c r="M19" s="43"/>
      <c r="N19" s="54">
        <f>N20</f>
        <v>802587.5</v>
      </c>
      <c r="S19" s="4">
        <v>547600</v>
      </c>
      <c r="T19" s="117"/>
    </row>
    <row r="20" spans="1:20" ht="76.5">
      <c r="A20" s="55">
        <f t="shared" si="0"/>
        <v>7</v>
      </c>
      <c r="B20" s="56" t="s">
        <v>139</v>
      </c>
      <c r="C20" s="53" t="s">
        <v>66</v>
      </c>
      <c r="D20" s="53" t="s">
        <v>15</v>
      </c>
      <c r="E20" s="53" t="s">
        <v>213</v>
      </c>
      <c r="F20" s="53" t="s">
        <v>49</v>
      </c>
      <c r="G20" s="53"/>
      <c r="H20" s="54">
        <f>H21</f>
        <v>972000</v>
      </c>
      <c r="I20" s="43"/>
      <c r="J20" s="43"/>
      <c r="K20" s="43"/>
      <c r="L20" s="43"/>
      <c r="M20" s="43"/>
      <c r="N20" s="54">
        <f>N21+N23+N25</f>
        <v>802587.5</v>
      </c>
      <c r="S20" s="4">
        <v>547600</v>
      </c>
      <c r="T20" s="117"/>
    </row>
    <row r="21" spans="1:20" ht="114" customHeight="1">
      <c r="A21" s="55">
        <f t="shared" si="0"/>
        <v>8</v>
      </c>
      <c r="B21" s="57" t="s">
        <v>166</v>
      </c>
      <c r="C21" s="53" t="s">
        <v>66</v>
      </c>
      <c r="D21" s="51" t="s">
        <v>15</v>
      </c>
      <c r="E21" s="51" t="s">
        <v>213</v>
      </c>
      <c r="F21" s="51" t="s">
        <v>50</v>
      </c>
      <c r="G21" s="51"/>
      <c r="H21" s="58">
        <f>H22+H26+H23</f>
        <v>972000</v>
      </c>
      <c r="I21" s="43"/>
      <c r="J21" s="43"/>
      <c r="K21" s="43"/>
      <c r="L21" s="43"/>
      <c r="M21" s="43"/>
      <c r="N21" s="58">
        <f>N22</f>
        <v>575759.5</v>
      </c>
      <c r="S21" s="5">
        <v>434800</v>
      </c>
      <c r="T21" s="118"/>
    </row>
    <row r="22" spans="1:21" s="24" customFormat="1" ht="26.25">
      <c r="A22" s="55">
        <f t="shared" si="0"/>
        <v>9</v>
      </c>
      <c r="B22" s="59" t="s">
        <v>20</v>
      </c>
      <c r="C22" s="53" t="s">
        <v>66</v>
      </c>
      <c r="D22" s="51" t="s">
        <v>15</v>
      </c>
      <c r="E22" s="51" t="s">
        <v>213</v>
      </c>
      <c r="F22" s="51" t="s">
        <v>50</v>
      </c>
      <c r="G22" s="51" t="s">
        <v>19</v>
      </c>
      <c r="H22" s="58">
        <v>746000</v>
      </c>
      <c r="I22" s="43"/>
      <c r="J22" s="43"/>
      <c r="K22" s="43"/>
      <c r="L22" s="43"/>
      <c r="M22" s="43"/>
      <c r="N22" s="58">
        <v>575759.5</v>
      </c>
      <c r="S22" s="23">
        <v>434800</v>
      </c>
      <c r="T22" s="118"/>
      <c r="U22" s="1">
        <v>575149.04</v>
      </c>
    </row>
    <row r="23" spans="1:20" ht="78.75">
      <c r="A23" s="55">
        <f t="shared" si="0"/>
        <v>10</v>
      </c>
      <c r="B23" s="57" t="s">
        <v>169</v>
      </c>
      <c r="C23" s="53" t="s">
        <v>66</v>
      </c>
      <c r="D23" s="51" t="s">
        <v>15</v>
      </c>
      <c r="E23" s="51" t="s">
        <v>307</v>
      </c>
      <c r="F23" s="51" t="s">
        <v>51</v>
      </c>
      <c r="G23" s="51"/>
      <c r="H23" s="58">
        <v>1000</v>
      </c>
      <c r="I23" s="43"/>
      <c r="J23" s="43"/>
      <c r="K23" s="43"/>
      <c r="L23" s="43"/>
      <c r="M23" s="43"/>
      <c r="N23" s="58">
        <f>N24</f>
        <v>5000</v>
      </c>
      <c r="S23" s="5">
        <v>2000</v>
      </c>
      <c r="T23" s="118"/>
    </row>
    <row r="24" spans="1:21" s="24" customFormat="1" ht="26.25">
      <c r="A24" s="55">
        <f t="shared" si="0"/>
        <v>11</v>
      </c>
      <c r="B24" s="57" t="s">
        <v>22</v>
      </c>
      <c r="C24" s="53" t="s">
        <v>66</v>
      </c>
      <c r="D24" s="51" t="s">
        <v>15</v>
      </c>
      <c r="E24" s="51" t="s">
        <v>307</v>
      </c>
      <c r="F24" s="51" t="s">
        <v>51</v>
      </c>
      <c r="G24" s="51" t="s">
        <v>21</v>
      </c>
      <c r="H24" s="58"/>
      <c r="I24" s="43"/>
      <c r="J24" s="43"/>
      <c r="K24" s="43"/>
      <c r="L24" s="43"/>
      <c r="M24" s="43"/>
      <c r="N24" s="58">
        <v>5000</v>
      </c>
      <c r="O24" s="1"/>
      <c r="P24" s="1"/>
      <c r="Q24" s="1"/>
      <c r="R24" s="1"/>
      <c r="S24" s="5">
        <v>2000</v>
      </c>
      <c r="T24" s="118"/>
      <c r="U24" s="150">
        <v>3416.8</v>
      </c>
    </row>
    <row r="25" spans="1:20" ht="105">
      <c r="A25" s="55">
        <f t="shared" si="0"/>
        <v>12</v>
      </c>
      <c r="B25" s="57" t="s">
        <v>170</v>
      </c>
      <c r="C25" s="53" t="s">
        <v>66</v>
      </c>
      <c r="D25" s="51" t="s">
        <v>15</v>
      </c>
      <c r="E25" s="51" t="s">
        <v>213</v>
      </c>
      <c r="F25" s="51" t="s">
        <v>52</v>
      </c>
      <c r="G25" s="51"/>
      <c r="H25" s="58"/>
      <c r="I25" s="43"/>
      <c r="J25" s="43"/>
      <c r="K25" s="43"/>
      <c r="L25" s="43"/>
      <c r="M25" s="43"/>
      <c r="N25" s="58">
        <f>N26</f>
        <v>221828</v>
      </c>
      <c r="S25" s="5">
        <v>110800</v>
      </c>
      <c r="T25" s="118"/>
    </row>
    <row r="26" spans="1:21" s="24" customFormat="1" ht="26.25">
      <c r="A26" s="55">
        <f t="shared" si="0"/>
        <v>13</v>
      </c>
      <c r="B26" s="60" t="s">
        <v>24</v>
      </c>
      <c r="C26" s="53" t="s">
        <v>66</v>
      </c>
      <c r="D26" s="51" t="s">
        <v>15</v>
      </c>
      <c r="E26" s="51" t="s">
        <v>213</v>
      </c>
      <c r="F26" s="51" t="s">
        <v>52</v>
      </c>
      <c r="G26" s="51" t="s">
        <v>23</v>
      </c>
      <c r="H26" s="58">
        <v>225000</v>
      </c>
      <c r="I26" s="43"/>
      <c r="J26" s="43"/>
      <c r="K26" s="43"/>
      <c r="L26" s="43"/>
      <c r="M26" s="43"/>
      <c r="N26" s="58">
        <v>221828</v>
      </c>
      <c r="S26" s="23">
        <v>110800</v>
      </c>
      <c r="T26" s="118"/>
      <c r="U26" s="1">
        <v>182527.21</v>
      </c>
    </row>
    <row r="27" spans="1:20" ht="127.5" customHeight="1">
      <c r="A27" s="55">
        <f t="shared" si="0"/>
        <v>14</v>
      </c>
      <c r="B27" s="52" t="s">
        <v>26</v>
      </c>
      <c r="C27" s="53" t="s">
        <v>66</v>
      </c>
      <c r="D27" s="53" t="s">
        <v>25</v>
      </c>
      <c r="E27" s="53" t="s">
        <v>11</v>
      </c>
      <c r="F27" s="53" t="s">
        <v>11</v>
      </c>
      <c r="G27" s="53" t="s">
        <v>11</v>
      </c>
      <c r="H27" s="54" t="e">
        <f>H28</f>
        <v>#REF!</v>
      </c>
      <c r="I27" s="43"/>
      <c r="J27" s="43"/>
      <c r="K27" s="43"/>
      <c r="L27" s="43"/>
      <c r="M27" s="43"/>
      <c r="N27" s="54">
        <f>N28+N64</f>
        <v>3204643.98</v>
      </c>
      <c r="S27" s="4">
        <v>3202531.38</v>
      </c>
      <c r="T27" s="117"/>
    </row>
    <row r="28" spans="1:181" s="13" customFormat="1" ht="26.25">
      <c r="A28" s="55">
        <f t="shared" si="0"/>
        <v>15</v>
      </c>
      <c r="B28" s="56" t="s">
        <v>137</v>
      </c>
      <c r="C28" s="53" t="s">
        <v>66</v>
      </c>
      <c r="D28" s="53" t="s">
        <v>25</v>
      </c>
      <c r="E28" s="53" t="s">
        <v>167</v>
      </c>
      <c r="F28" s="53"/>
      <c r="G28" s="53"/>
      <c r="H28" s="54" t="e">
        <f>H29</f>
        <v>#REF!</v>
      </c>
      <c r="I28" s="43"/>
      <c r="J28" s="43"/>
      <c r="K28" s="43"/>
      <c r="L28" s="43"/>
      <c r="M28" s="43"/>
      <c r="N28" s="54">
        <f>N29</f>
        <v>3172643.98</v>
      </c>
      <c r="O28" s="14"/>
      <c r="P28" s="14"/>
      <c r="Q28" s="14"/>
      <c r="S28" s="4">
        <v>3170531.38</v>
      </c>
      <c r="T28" s="11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</row>
    <row r="29" spans="1:181" ht="26.25">
      <c r="A29" s="55">
        <f t="shared" si="0"/>
        <v>16</v>
      </c>
      <c r="B29" s="52" t="s">
        <v>27</v>
      </c>
      <c r="C29" s="53" t="s">
        <v>66</v>
      </c>
      <c r="D29" s="53" t="s">
        <v>25</v>
      </c>
      <c r="E29" s="53" t="s">
        <v>171</v>
      </c>
      <c r="F29" s="53"/>
      <c r="G29" s="53"/>
      <c r="H29" s="54" t="e">
        <f>H31+H41+H57+H54</f>
        <v>#REF!</v>
      </c>
      <c r="I29" s="43"/>
      <c r="J29" s="43"/>
      <c r="K29" s="43"/>
      <c r="L29" s="43"/>
      <c r="M29" s="43"/>
      <c r="N29" s="54">
        <f>N31+N41+N52</f>
        <v>3172643.98</v>
      </c>
      <c r="S29" s="4">
        <v>3170531.38</v>
      </c>
      <c r="T29" s="11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</row>
    <row r="30" spans="1:20" ht="76.5">
      <c r="A30" s="55">
        <f t="shared" si="0"/>
        <v>17</v>
      </c>
      <c r="B30" s="61" t="s">
        <v>206</v>
      </c>
      <c r="C30" s="53" t="s">
        <v>66</v>
      </c>
      <c r="D30" s="53" t="s">
        <v>25</v>
      </c>
      <c r="E30" s="53" t="s">
        <v>214</v>
      </c>
      <c r="F30" s="53"/>
      <c r="G30" s="53"/>
      <c r="H30" s="54"/>
      <c r="I30" s="43"/>
      <c r="J30" s="43"/>
      <c r="K30" s="43"/>
      <c r="L30" s="43"/>
      <c r="M30" s="43"/>
      <c r="N30" s="54">
        <f>N31</f>
        <v>2652406.98</v>
      </c>
      <c r="S30" s="4">
        <v>2659294.38</v>
      </c>
      <c r="T30" s="117"/>
    </row>
    <row r="31" spans="1:20" ht="153">
      <c r="A31" s="55">
        <f t="shared" si="0"/>
        <v>18</v>
      </c>
      <c r="B31" s="56" t="s">
        <v>133</v>
      </c>
      <c r="C31" s="53" t="s">
        <v>66</v>
      </c>
      <c r="D31" s="53" t="s">
        <v>25</v>
      </c>
      <c r="E31" s="53" t="s">
        <v>214</v>
      </c>
      <c r="F31" s="53" t="s">
        <v>43</v>
      </c>
      <c r="G31" s="53"/>
      <c r="H31" s="54" t="e">
        <f>H32</f>
        <v>#REF!</v>
      </c>
      <c r="I31" s="43"/>
      <c r="J31" s="43"/>
      <c r="K31" s="43"/>
      <c r="L31" s="43"/>
      <c r="M31" s="43"/>
      <c r="N31" s="54">
        <f>N32</f>
        <v>2652406.98</v>
      </c>
      <c r="S31" s="4">
        <v>2659294.38</v>
      </c>
      <c r="T31" s="117"/>
    </row>
    <row r="32" spans="1:20" ht="76.5">
      <c r="A32" s="55">
        <f t="shared" si="0"/>
        <v>19</v>
      </c>
      <c r="B32" s="56" t="s">
        <v>134</v>
      </c>
      <c r="C32" s="53" t="s">
        <v>66</v>
      </c>
      <c r="D32" s="53" t="s">
        <v>25</v>
      </c>
      <c r="E32" s="53" t="s">
        <v>214</v>
      </c>
      <c r="F32" s="53" t="s">
        <v>49</v>
      </c>
      <c r="G32" s="53" t="s">
        <v>11</v>
      </c>
      <c r="H32" s="54" t="e">
        <f>H33+#REF!</f>
        <v>#REF!</v>
      </c>
      <c r="I32" s="43"/>
      <c r="J32" s="43"/>
      <c r="K32" s="43"/>
      <c r="L32" s="43"/>
      <c r="M32" s="43"/>
      <c r="N32" s="54">
        <f>N33+N38+N35</f>
        <v>2652406.98</v>
      </c>
      <c r="S32" s="4">
        <v>2659294.38</v>
      </c>
      <c r="T32" s="117"/>
    </row>
    <row r="33" spans="1:20" ht="52.5">
      <c r="A33" s="55">
        <f t="shared" si="0"/>
        <v>20</v>
      </c>
      <c r="B33" s="57" t="s">
        <v>166</v>
      </c>
      <c r="C33" s="53" t="s">
        <v>66</v>
      </c>
      <c r="D33" s="53" t="s">
        <v>25</v>
      </c>
      <c r="E33" s="51" t="s">
        <v>214</v>
      </c>
      <c r="F33" s="53" t="s">
        <v>50</v>
      </c>
      <c r="G33" s="53" t="s">
        <v>11</v>
      </c>
      <c r="H33" s="54">
        <f>H34+H39</f>
        <v>3642068.83</v>
      </c>
      <c r="I33" s="43"/>
      <c r="J33" s="43"/>
      <c r="K33" s="43"/>
      <c r="L33" s="43"/>
      <c r="M33" s="43"/>
      <c r="N33" s="54">
        <f>N34</f>
        <v>1971106.98</v>
      </c>
      <c r="S33" s="4">
        <v>2119385.38</v>
      </c>
      <c r="T33" s="117"/>
    </row>
    <row r="34" spans="1:24" s="24" customFormat="1" ht="26.25">
      <c r="A34" s="55">
        <f t="shared" si="0"/>
        <v>21</v>
      </c>
      <c r="B34" s="60" t="s">
        <v>20</v>
      </c>
      <c r="C34" s="53" t="s">
        <v>66</v>
      </c>
      <c r="D34" s="51" t="s">
        <v>25</v>
      </c>
      <c r="E34" s="53" t="s">
        <v>214</v>
      </c>
      <c r="F34" s="51" t="s">
        <v>50</v>
      </c>
      <c r="G34" s="51" t="s">
        <v>19</v>
      </c>
      <c r="H34" s="58">
        <v>2803068.83</v>
      </c>
      <c r="I34" s="43"/>
      <c r="J34" s="43"/>
      <c r="K34" s="43"/>
      <c r="L34" s="43"/>
      <c r="M34" s="43"/>
      <c r="N34" s="58">
        <v>1971106.98</v>
      </c>
      <c r="S34" s="23">
        <v>2119385.38</v>
      </c>
      <c r="T34" s="118"/>
      <c r="U34" s="1">
        <v>1781388.56</v>
      </c>
      <c r="X34" s="152"/>
    </row>
    <row r="35" spans="1:20" ht="102">
      <c r="A35" s="55">
        <f t="shared" si="0"/>
        <v>22</v>
      </c>
      <c r="B35" s="52" t="s">
        <v>135</v>
      </c>
      <c r="C35" s="53" t="s">
        <v>66</v>
      </c>
      <c r="D35" s="53" t="s">
        <v>25</v>
      </c>
      <c r="E35" s="53" t="s">
        <v>216</v>
      </c>
      <c r="F35" s="53" t="s">
        <v>51</v>
      </c>
      <c r="G35" s="53"/>
      <c r="H35" s="54">
        <f>H36</f>
        <v>5000</v>
      </c>
      <c r="I35" s="43"/>
      <c r="J35" s="43"/>
      <c r="K35" s="43"/>
      <c r="L35" s="43"/>
      <c r="M35" s="43"/>
      <c r="N35" s="54">
        <f>N36+N37</f>
        <v>4000</v>
      </c>
      <c r="S35" s="4">
        <v>6000</v>
      </c>
      <c r="T35" s="117"/>
    </row>
    <row r="36" spans="1:22" s="24" customFormat="1" ht="26.25">
      <c r="A36" s="55">
        <f>A35+1</f>
        <v>23</v>
      </c>
      <c r="B36" s="60" t="s">
        <v>22</v>
      </c>
      <c r="C36" s="53" t="s">
        <v>66</v>
      </c>
      <c r="D36" s="51" t="s">
        <v>25</v>
      </c>
      <c r="E36" s="51" t="s">
        <v>216</v>
      </c>
      <c r="F36" s="51" t="s">
        <v>51</v>
      </c>
      <c r="G36" s="51" t="s">
        <v>21</v>
      </c>
      <c r="H36" s="58">
        <v>5000</v>
      </c>
      <c r="I36" s="43"/>
      <c r="J36" s="43"/>
      <c r="K36" s="43"/>
      <c r="L36" s="43"/>
      <c r="M36" s="43"/>
      <c r="N36" s="58">
        <v>481.6</v>
      </c>
      <c r="O36" s="1"/>
      <c r="P36" s="1"/>
      <c r="Q36" s="1"/>
      <c r="R36" s="1"/>
      <c r="S36" s="5">
        <v>6000</v>
      </c>
      <c r="T36" s="118"/>
      <c r="U36" s="1"/>
      <c r="V36" s="24">
        <v>-3518.4</v>
      </c>
    </row>
    <row r="37" spans="1:22" ht="26.25">
      <c r="A37" s="55"/>
      <c r="B37" s="60" t="s">
        <v>329</v>
      </c>
      <c r="C37" s="53" t="s">
        <v>66</v>
      </c>
      <c r="D37" s="51" t="s">
        <v>25</v>
      </c>
      <c r="E37" s="51" t="s">
        <v>216</v>
      </c>
      <c r="F37" s="51" t="s">
        <v>51</v>
      </c>
      <c r="G37" s="51" t="s">
        <v>330</v>
      </c>
      <c r="H37" s="54"/>
      <c r="I37" s="43"/>
      <c r="J37" s="43"/>
      <c r="K37" s="43"/>
      <c r="L37" s="43"/>
      <c r="M37" s="43"/>
      <c r="N37" s="58">
        <v>3518.4</v>
      </c>
      <c r="S37" s="4"/>
      <c r="T37" s="117"/>
      <c r="U37" s="1">
        <v>3518.4</v>
      </c>
      <c r="V37" s="24"/>
    </row>
    <row r="38" spans="1:20" ht="105">
      <c r="A38" s="55">
        <f>A36+1</f>
        <v>24</v>
      </c>
      <c r="B38" s="57" t="s">
        <v>170</v>
      </c>
      <c r="C38" s="53" t="s">
        <v>66</v>
      </c>
      <c r="D38" s="51" t="s">
        <v>25</v>
      </c>
      <c r="E38" s="51" t="s">
        <v>214</v>
      </c>
      <c r="F38" s="51" t="s">
        <v>52</v>
      </c>
      <c r="G38" s="51"/>
      <c r="H38" s="58"/>
      <c r="I38" s="43"/>
      <c r="J38" s="43"/>
      <c r="K38" s="43"/>
      <c r="L38" s="43"/>
      <c r="M38" s="43"/>
      <c r="N38" s="58">
        <f>N39</f>
        <v>677300</v>
      </c>
      <c r="S38" s="5">
        <v>533909</v>
      </c>
      <c r="T38" s="118"/>
    </row>
    <row r="39" spans="1:21" s="24" customFormat="1" ht="26.25">
      <c r="A39" s="55">
        <f t="shared" si="0"/>
        <v>25</v>
      </c>
      <c r="B39" s="60" t="s">
        <v>24</v>
      </c>
      <c r="C39" s="53" t="s">
        <v>66</v>
      </c>
      <c r="D39" s="51" t="s">
        <v>25</v>
      </c>
      <c r="E39" s="51" t="s">
        <v>214</v>
      </c>
      <c r="F39" s="51" t="s">
        <v>52</v>
      </c>
      <c r="G39" s="51" t="s">
        <v>23</v>
      </c>
      <c r="H39" s="58">
        <v>839000</v>
      </c>
      <c r="I39" s="43"/>
      <c r="J39" s="43"/>
      <c r="K39" s="43"/>
      <c r="L39" s="43"/>
      <c r="M39" s="43"/>
      <c r="N39" s="58">
        <v>677300</v>
      </c>
      <c r="S39" s="23">
        <v>533909</v>
      </c>
      <c r="T39" s="118"/>
      <c r="U39" s="1">
        <v>585988.61</v>
      </c>
    </row>
    <row r="40" spans="1:20" ht="51">
      <c r="A40" s="55">
        <f t="shared" si="0"/>
        <v>26</v>
      </c>
      <c r="B40" s="56" t="s">
        <v>207</v>
      </c>
      <c r="C40" s="53" t="s">
        <v>66</v>
      </c>
      <c r="D40" s="53" t="s">
        <v>25</v>
      </c>
      <c r="E40" s="53" t="s">
        <v>215</v>
      </c>
      <c r="F40" s="53"/>
      <c r="G40" s="53"/>
      <c r="H40" s="54"/>
      <c r="I40" s="62"/>
      <c r="J40" s="62"/>
      <c r="K40" s="62"/>
      <c r="L40" s="62"/>
      <c r="M40" s="62"/>
      <c r="N40" s="54">
        <f>N41+N52</f>
        <v>520237</v>
      </c>
      <c r="S40" s="4">
        <v>511237</v>
      </c>
      <c r="T40" s="117"/>
    </row>
    <row r="41" spans="1:20" ht="51">
      <c r="A41" s="55">
        <f t="shared" si="0"/>
        <v>27</v>
      </c>
      <c r="B41" s="63" t="s">
        <v>287</v>
      </c>
      <c r="C41" s="53" t="s">
        <v>66</v>
      </c>
      <c r="D41" s="53" t="s">
        <v>25</v>
      </c>
      <c r="E41" s="53" t="s">
        <v>216</v>
      </c>
      <c r="F41" s="53" t="s">
        <v>109</v>
      </c>
      <c r="G41" s="51"/>
      <c r="H41" s="54" t="e">
        <f>#REF!</f>
        <v>#REF!</v>
      </c>
      <c r="I41" s="43"/>
      <c r="J41" s="43"/>
      <c r="K41" s="43"/>
      <c r="L41" s="43"/>
      <c r="M41" s="43"/>
      <c r="N41" s="54">
        <f>N42</f>
        <v>480237</v>
      </c>
      <c r="S41" s="4">
        <v>471237</v>
      </c>
      <c r="T41" s="117"/>
    </row>
    <row r="42" spans="1:20" ht="76.5">
      <c r="A42" s="55">
        <f t="shared" si="0"/>
        <v>28</v>
      </c>
      <c r="B42" s="63" t="s">
        <v>266</v>
      </c>
      <c r="C42" s="53" t="s">
        <v>66</v>
      </c>
      <c r="D42" s="53" t="s">
        <v>25</v>
      </c>
      <c r="E42" s="53" t="s">
        <v>216</v>
      </c>
      <c r="F42" s="53" t="s">
        <v>59</v>
      </c>
      <c r="G42" s="51"/>
      <c r="H42" s="54"/>
      <c r="I42" s="43"/>
      <c r="J42" s="43"/>
      <c r="K42" s="43"/>
      <c r="L42" s="43"/>
      <c r="M42" s="43"/>
      <c r="N42" s="54">
        <f>N43</f>
        <v>480237</v>
      </c>
      <c r="S42" s="4">
        <v>471237</v>
      </c>
      <c r="T42" s="117"/>
    </row>
    <row r="43" spans="1:21" ht="26.25">
      <c r="A43" s="55">
        <f t="shared" si="0"/>
        <v>29</v>
      </c>
      <c r="B43" s="56" t="s">
        <v>311</v>
      </c>
      <c r="C43" s="53" t="s">
        <v>66</v>
      </c>
      <c r="D43" s="53" t="s">
        <v>25</v>
      </c>
      <c r="E43" s="53" t="s">
        <v>216</v>
      </c>
      <c r="F43" s="53" t="s">
        <v>60</v>
      </c>
      <c r="G43" s="51"/>
      <c r="H43" s="54" t="e">
        <f>H44+#REF!+H45+H46+H47+H48+H49+H50+H51+#REF!</f>
        <v>#REF!</v>
      </c>
      <c r="I43" s="43"/>
      <c r="J43" s="43"/>
      <c r="K43" s="43"/>
      <c r="L43" s="43"/>
      <c r="M43" s="43"/>
      <c r="N43" s="54">
        <f>N44+N45+N46+N47+N48+N49+N50+N51</f>
        <v>480237</v>
      </c>
      <c r="S43" s="4">
        <v>471237</v>
      </c>
      <c r="T43" s="117"/>
      <c r="U43" s="143"/>
    </row>
    <row r="44" spans="1:21" s="24" customFormat="1" ht="26.25">
      <c r="A44" s="55">
        <f t="shared" si="0"/>
        <v>30</v>
      </c>
      <c r="B44" s="60" t="s">
        <v>29</v>
      </c>
      <c r="C44" s="53" t="s">
        <v>66</v>
      </c>
      <c r="D44" s="51" t="s">
        <v>25</v>
      </c>
      <c r="E44" s="51" t="s">
        <v>216</v>
      </c>
      <c r="F44" s="51" t="s">
        <v>60</v>
      </c>
      <c r="G44" s="51" t="s">
        <v>28</v>
      </c>
      <c r="H44" s="58">
        <v>16000</v>
      </c>
      <c r="I44" s="43"/>
      <c r="J44" s="43"/>
      <c r="K44" s="43"/>
      <c r="L44" s="43"/>
      <c r="M44" s="43"/>
      <c r="N44" s="58">
        <v>56000</v>
      </c>
      <c r="O44" s="30"/>
      <c r="P44" s="30"/>
      <c r="Q44" s="30"/>
      <c r="R44" s="30"/>
      <c r="S44" s="29">
        <v>76000</v>
      </c>
      <c r="T44" s="120"/>
      <c r="U44" s="1">
        <v>22826.86</v>
      </c>
    </row>
    <row r="45" spans="1:21" s="24" customFormat="1" ht="26.25">
      <c r="A45" s="55">
        <f>A44+1</f>
        <v>31</v>
      </c>
      <c r="B45" s="60" t="s">
        <v>31</v>
      </c>
      <c r="C45" s="53" t="s">
        <v>66</v>
      </c>
      <c r="D45" s="51" t="s">
        <v>25</v>
      </c>
      <c r="E45" s="51" t="s">
        <v>216</v>
      </c>
      <c r="F45" s="51" t="s">
        <v>60</v>
      </c>
      <c r="G45" s="51" t="s">
        <v>30</v>
      </c>
      <c r="H45" s="58">
        <v>30000</v>
      </c>
      <c r="I45" s="43"/>
      <c r="J45" s="43"/>
      <c r="K45" s="43"/>
      <c r="L45" s="43"/>
      <c r="M45" s="43"/>
      <c r="N45" s="58">
        <v>99237</v>
      </c>
      <c r="O45" s="30"/>
      <c r="P45" s="30"/>
      <c r="Q45" s="30"/>
      <c r="R45" s="30"/>
      <c r="S45" s="29">
        <v>99237</v>
      </c>
      <c r="T45" s="120"/>
      <c r="U45" s="1">
        <v>34574.37</v>
      </c>
    </row>
    <row r="46" spans="1:21" s="24" customFormat="1" ht="35.25" customHeight="1">
      <c r="A46" s="55">
        <f t="shared" si="0"/>
        <v>32</v>
      </c>
      <c r="B46" s="60" t="s">
        <v>33</v>
      </c>
      <c r="C46" s="53" t="s">
        <v>66</v>
      </c>
      <c r="D46" s="51" t="s">
        <v>25</v>
      </c>
      <c r="E46" s="51" t="s">
        <v>216</v>
      </c>
      <c r="F46" s="51" t="s">
        <v>60</v>
      </c>
      <c r="G46" s="51" t="s">
        <v>32</v>
      </c>
      <c r="H46" s="58">
        <v>96000</v>
      </c>
      <c r="I46" s="43"/>
      <c r="J46" s="43"/>
      <c r="K46" s="43"/>
      <c r="L46" s="43"/>
      <c r="M46" s="43"/>
      <c r="N46" s="58">
        <v>30000</v>
      </c>
      <c r="O46" s="30"/>
      <c r="P46" s="30"/>
      <c r="Q46" s="30"/>
      <c r="R46" s="30"/>
      <c r="S46" s="29">
        <v>36000</v>
      </c>
      <c r="T46" s="120"/>
      <c r="U46" s="1">
        <v>14750</v>
      </c>
    </row>
    <row r="47" spans="1:22" s="24" customFormat="1" ht="26.25">
      <c r="A47" s="55">
        <f t="shared" si="0"/>
        <v>33</v>
      </c>
      <c r="B47" s="60" t="s">
        <v>35</v>
      </c>
      <c r="C47" s="53" t="s">
        <v>66</v>
      </c>
      <c r="D47" s="51" t="s">
        <v>25</v>
      </c>
      <c r="E47" s="51" t="s">
        <v>216</v>
      </c>
      <c r="F47" s="51" t="s">
        <v>60</v>
      </c>
      <c r="G47" s="51" t="s">
        <v>34</v>
      </c>
      <c r="H47" s="58">
        <v>61000</v>
      </c>
      <c r="I47" s="43"/>
      <c r="J47" s="43"/>
      <c r="K47" s="43"/>
      <c r="L47" s="43"/>
      <c r="M47" s="43"/>
      <c r="N47" s="58">
        <v>37000</v>
      </c>
      <c r="O47" s="30"/>
      <c r="P47" s="30"/>
      <c r="Q47" s="30"/>
      <c r="R47" s="30"/>
      <c r="S47" s="29">
        <v>70000</v>
      </c>
      <c r="T47" s="120"/>
      <c r="U47" s="1">
        <v>14390</v>
      </c>
      <c r="V47" s="149">
        <v>-13000</v>
      </c>
    </row>
    <row r="48" spans="1:21" s="24" customFormat="1" ht="26.25">
      <c r="A48" s="55">
        <f t="shared" si="0"/>
        <v>34</v>
      </c>
      <c r="B48" s="60" t="s">
        <v>37</v>
      </c>
      <c r="C48" s="53" t="s">
        <v>66</v>
      </c>
      <c r="D48" s="51" t="s">
        <v>25</v>
      </c>
      <c r="E48" s="51" t="s">
        <v>216</v>
      </c>
      <c r="F48" s="51" t="s">
        <v>60</v>
      </c>
      <c r="G48" s="51" t="s">
        <v>36</v>
      </c>
      <c r="H48" s="58">
        <v>6000</v>
      </c>
      <c r="I48" s="43"/>
      <c r="J48" s="43"/>
      <c r="K48" s="43"/>
      <c r="L48" s="43"/>
      <c r="M48" s="43"/>
      <c r="N48" s="58">
        <v>50000</v>
      </c>
      <c r="O48" s="30"/>
      <c r="P48" s="30"/>
      <c r="Q48" s="30"/>
      <c r="R48" s="30"/>
      <c r="S48" s="29">
        <v>10000</v>
      </c>
      <c r="T48" s="126"/>
      <c r="U48" s="1">
        <v>20790</v>
      </c>
    </row>
    <row r="49" spans="1:22" s="24" customFormat="1" ht="62.25" customHeight="1">
      <c r="A49" s="55">
        <f t="shared" si="0"/>
        <v>35</v>
      </c>
      <c r="B49" s="60" t="s">
        <v>255</v>
      </c>
      <c r="C49" s="53" t="s">
        <v>66</v>
      </c>
      <c r="D49" s="51" t="s">
        <v>25</v>
      </c>
      <c r="E49" s="51" t="s">
        <v>216</v>
      </c>
      <c r="F49" s="51" t="s">
        <v>60</v>
      </c>
      <c r="G49" s="51" t="s">
        <v>38</v>
      </c>
      <c r="H49" s="58">
        <v>86000</v>
      </c>
      <c r="I49" s="43"/>
      <c r="J49" s="43"/>
      <c r="K49" s="43"/>
      <c r="L49" s="43"/>
      <c r="M49" s="43"/>
      <c r="N49" s="58">
        <v>158000</v>
      </c>
      <c r="O49" s="30"/>
      <c r="P49" s="30"/>
      <c r="Q49" s="30"/>
      <c r="R49" s="30"/>
      <c r="S49" s="29">
        <v>130000</v>
      </c>
      <c r="T49" s="126"/>
      <c r="U49" s="1">
        <v>157974.8</v>
      </c>
      <c r="V49" s="149">
        <v>13000</v>
      </c>
    </row>
    <row r="50" spans="1:21" s="24" customFormat="1" ht="52.5">
      <c r="A50" s="55">
        <f t="shared" si="0"/>
        <v>36</v>
      </c>
      <c r="B50" s="60" t="s">
        <v>256</v>
      </c>
      <c r="C50" s="53" t="s">
        <v>66</v>
      </c>
      <c r="D50" s="51" t="s">
        <v>25</v>
      </c>
      <c r="E50" s="51" t="s">
        <v>216</v>
      </c>
      <c r="F50" s="51" t="s">
        <v>60</v>
      </c>
      <c r="G50" s="51" t="s">
        <v>38</v>
      </c>
      <c r="H50" s="58">
        <v>38701.8</v>
      </c>
      <c r="I50" s="43"/>
      <c r="J50" s="43"/>
      <c r="K50" s="43"/>
      <c r="L50" s="43"/>
      <c r="M50" s="43"/>
      <c r="N50" s="58">
        <v>50000</v>
      </c>
      <c r="S50" s="23">
        <v>28000</v>
      </c>
      <c r="T50" s="120"/>
      <c r="U50" s="1">
        <v>23975</v>
      </c>
    </row>
    <row r="51" spans="1:21" s="24" customFormat="1" ht="67.5" customHeight="1" hidden="1">
      <c r="A51" s="55">
        <f t="shared" si="0"/>
        <v>37</v>
      </c>
      <c r="B51" s="60" t="s">
        <v>257</v>
      </c>
      <c r="C51" s="53" t="s">
        <v>66</v>
      </c>
      <c r="D51" s="51" t="s">
        <v>25</v>
      </c>
      <c r="E51" s="51" t="s">
        <v>216</v>
      </c>
      <c r="F51" s="51" t="s">
        <v>60</v>
      </c>
      <c r="G51" s="51" t="s">
        <v>38</v>
      </c>
      <c r="H51" s="58">
        <v>12298.2</v>
      </c>
      <c r="I51" s="43"/>
      <c r="J51" s="43"/>
      <c r="K51" s="43"/>
      <c r="L51" s="43"/>
      <c r="M51" s="43"/>
      <c r="N51" s="58">
        <v>0</v>
      </c>
      <c r="O51" s="30"/>
      <c r="P51" s="30"/>
      <c r="Q51" s="30"/>
      <c r="R51" s="30"/>
      <c r="S51" s="29">
        <v>22000</v>
      </c>
      <c r="T51" s="120"/>
      <c r="U51" s="1"/>
    </row>
    <row r="52" spans="1:20" ht="198" customHeight="1">
      <c r="A52" s="55">
        <f t="shared" si="0"/>
        <v>38</v>
      </c>
      <c r="B52" s="64" t="s">
        <v>197</v>
      </c>
      <c r="C52" s="53" t="s">
        <v>66</v>
      </c>
      <c r="D52" s="53" t="s">
        <v>25</v>
      </c>
      <c r="E52" s="53" t="s">
        <v>217</v>
      </c>
      <c r="F52" s="53"/>
      <c r="G52" s="53"/>
      <c r="H52" s="54"/>
      <c r="I52" s="62"/>
      <c r="J52" s="62"/>
      <c r="K52" s="62"/>
      <c r="L52" s="62"/>
      <c r="M52" s="62"/>
      <c r="N52" s="54">
        <f>N53</f>
        <v>40000</v>
      </c>
      <c r="S52" s="4">
        <v>40000</v>
      </c>
      <c r="T52" s="117"/>
    </row>
    <row r="53" spans="1:20" ht="46.5" customHeight="1">
      <c r="A53" s="55">
        <f t="shared" si="0"/>
        <v>39</v>
      </c>
      <c r="B53" s="64" t="s">
        <v>111</v>
      </c>
      <c r="C53" s="53" t="s">
        <v>66</v>
      </c>
      <c r="D53" s="53" t="s">
        <v>25</v>
      </c>
      <c r="E53" s="53" t="s">
        <v>217</v>
      </c>
      <c r="F53" s="53" t="s">
        <v>112</v>
      </c>
      <c r="G53" s="53"/>
      <c r="H53" s="54"/>
      <c r="I53" s="62"/>
      <c r="J53" s="62"/>
      <c r="K53" s="62"/>
      <c r="L53" s="62"/>
      <c r="M53" s="62"/>
      <c r="N53" s="54">
        <f>N54+N57</f>
        <v>40000</v>
      </c>
      <c r="S53" s="4">
        <v>40000</v>
      </c>
      <c r="T53" s="117"/>
    </row>
    <row r="54" spans="1:20" ht="44.25" customHeight="1">
      <c r="A54" s="55">
        <f t="shared" si="0"/>
        <v>40</v>
      </c>
      <c r="B54" s="52" t="s">
        <v>148</v>
      </c>
      <c r="C54" s="53" t="s">
        <v>66</v>
      </c>
      <c r="D54" s="53" t="s">
        <v>25</v>
      </c>
      <c r="E54" s="51" t="s">
        <v>218</v>
      </c>
      <c r="F54" s="53" t="s">
        <v>149</v>
      </c>
      <c r="G54" s="53"/>
      <c r="H54" s="54">
        <f>H55</f>
        <v>5000</v>
      </c>
      <c r="I54" s="43"/>
      <c r="J54" s="43"/>
      <c r="K54" s="43"/>
      <c r="L54" s="43"/>
      <c r="M54" s="43"/>
      <c r="N54" s="54">
        <f>N55</f>
        <v>1000</v>
      </c>
      <c r="S54" s="4">
        <v>1000</v>
      </c>
      <c r="T54" s="117"/>
    </row>
    <row r="55" spans="1:20" ht="87" customHeight="1">
      <c r="A55" s="55">
        <f t="shared" si="0"/>
        <v>41</v>
      </c>
      <c r="B55" s="65" t="s">
        <v>267</v>
      </c>
      <c r="C55" s="53" t="s">
        <v>66</v>
      </c>
      <c r="D55" s="53" t="s">
        <v>25</v>
      </c>
      <c r="E55" s="51" t="s">
        <v>218</v>
      </c>
      <c r="F55" s="53" t="s">
        <v>150</v>
      </c>
      <c r="G55" s="51"/>
      <c r="H55" s="58">
        <f>H56</f>
        <v>5000</v>
      </c>
      <c r="I55" s="43"/>
      <c r="J55" s="43"/>
      <c r="K55" s="43"/>
      <c r="L55" s="43"/>
      <c r="M55" s="43"/>
      <c r="N55" s="58">
        <f>N56</f>
        <v>1000</v>
      </c>
      <c r="S55" s="5">
        <v>1000</v>
      </c>
      <c r="T55" s="118"/>
    </row>
    <row r="56" spans="1:21" s="24" customFormat="1" ht="25.5" customHeight="1">
      <c r="A56" s="55">
        <f t="shared" si="0"/>
        <v>42</v>
      </c>
      <c r="B56" s="60" t="s">
        <v>320</v>
      </c>
      <c r="C56" s="53" t="s">
        <v>66</v>
      </c>
      <c r="D56" s="51" t="s">
        <v>25</v>
      </c>
      <c r="E56" s="51" t="s">
        <v>218</v>
      </c>
      <c r="F56" s="51" t="s">
        <v>150</v>
      </c>
      <c r="G56" s="51" t="s">
        <v>321</v>
      </c>
      <c r="H56" s="58">
        <v>5000</v>
      </c>
      <c r="I56" s="43"/>
      <c r="J56" s="43"/>
      <c r="K56" s="43"/>
      <c r="L56" s="43"/>
      <c r="M56" s="43"/>
      <c r="N56" s="58">
        <v>1000</v>
      </c>
      <c r="O56" s="30"/>
      <c r="P56" s="30"/>
      <c r="Q56" s="30"/>
      <c r="R56" s="30"/>
      <c r="S56" s="29">
        <v>1000</v>
      </c>
      <c r="T56" s="120"/>
      <c r="U56" s="1"/>
    </row>
    <row r="57" spans="1:20" ht="59.25" customHeight="1">
      <c r="A57" s="55">
        <f t="shared" si="0"/>
        <v>43</v>
      </c>
      <c r="B57" s="52" t="s">
        <v>129</v>
      </c>
      <c r="C57" s="53" t="s">
        <v>66</v>
      </c>
      <c r="D57" s="53" t="s">
        <v>25</v>
      </c>
      <c r="E57" s="51" t="s">
        <v>218</v>
      </c>
      <c r="F57" s="53" t="s">
        <v>130</v>
      </c>
      <c r="G57" s="51"/>
      <c r="H57" s="54">
        <f>H58</f>
        <v>12000</v>
      </c>
      <c r="I57" s="43"/>
      <c r="J57" s="43"/>
      <c r="K57" s="43"/>
      <c r="L57" s="43"/>
      <c r="M57" s="43"/>
      <c r="N57" s="54">
        <f>N58+N60</f>
        <v>39000</v>
      </c>
      <c r="S57" s="4">
        <v>39000</v>
      </c>
      <c r="T57" s="117"/>
    </row>
    <row r="58" spans="1:20" ht="54.75" customHeight="1">
      <c r="A58" s="55">
        <f t="shared" si="0"/>
        <v>44</v>
      </c>
      <c r="B58" s="52" t="s">
        <v>248</v>
      </c>
      <c r="C58" s="53" t="s">
        <v>66</v>
      </c>
      <c r="D58" s="53" t="s">
        <v>25</v>
      </c>
      <c r="E58" s="51" t="s">
        <v>218</v>
      </c>
      <c r="F58" s="53" t="s">
        <v>128</v>
      </c>
      <c r="G58" s="51"/>
      <c r="H58" s="54">
        <f>H59</f>
        <v>12000</v>
      </c>
      <c r="I58" s="43"/>
      <c r="J58" s="43"/>
      <c r="K58" s="43"/>
      <c r="L58" s="43"/>
      <c r="M58" s="43"/>
      <c r="N58" s="54">
        <f>N59</f>
        <v>14000</v>
      </c>
      <c r="S58" s="4">
        <v>14000</v>
      </c>
      <c r="T58" s="117"/>
    </row>
    <row r="59" spans="1:21" s="24" customFormat="1" ht="25.5" customHeight="1">
      <c r="A59" s="55">
        <f t="shared" si="0"/>
        <v>45</v>
      </c>
      <c r="B59" s="139" t="s">
        <v>325</v>
      </c>
      <c r="C59" s="53" t="s">
        <v>66</v>
      </c>
      <c r="D59" s="51" t="s">
        <v>25</v>
      </c>
      <c r="E59" s="51" t="s">
        <v>218</v>
      </c>
      <c r="F59" s="51" t="s">
        <v>128</v>
      </c>
      <c r="G59" s="51" t="s">
        <v>326</v>
      </c>
      <c r="H59" s="58">
        <v>12000</v>
      </c>
      <c r="I59" s="43"/>
      <c r="J59" s="43"/>
      <c r="K59" s="43"/>
      <c r="L59" s="43"/>
      <c r="M59" s="43"/>
      <c r="N59" s="58">
        <v>14000</v>
      </c>
      <c r="O59" s="30"/>
      <c r="P59" s="30"/>
      <c r="Q59" s="30"/>
      <c r="R59" s="30"/>
      <c r="S59" s="29">
        <v>14000</v>
      </c>
      <c r="T59" s="120"/>
      <c r="U59" s="1">
        <v>10813</v>
      </c>
    </row>
    <row r="60" spans="1:20" ht="25.5" customHeight="1">
      <c r="A60" s="55">
        <f t="shared" si="0"/>
        <v>46</v>
      </c>
      <c r="B60" s="52" t="s">
        <v>251</v>
      </c>
      <c r="C60" s="53" t="s">
        <v>66</v>
      </c>
      <c r="D60" s="53" t="s">
        <v>25</v>
      </c>
      <c r="E60" s="53" t="s">
        <v>217</v>
      </c>
      <c r="F60" s="53" t="s">
        <v>252</v>
      </c>
      <c r="G60" s="53"/>
      <c r="H60" s="54"/>
      <c r="I60" s="62"/>
      <c r="J60" s="62"/>
      <c r="K60" s="62"/>
      <c r="L60" s="62"/>
      <c r="M60" s="62"/>
      <c r="N60" s="54">
        <f>N61+N62+N63</f>
        <v>25000</v>
      </c>
      <c r="O60" s="30"/>
      <c r="P60" s="30"/>
      <c r="Q60" s="30"/>
      <c r="R60" s="30"/>
      <c r="S60" s="31">
        <v>25000</v>
      </c>
      <c r="T60" s="121"/>
    </row>
    <row r="61" spans="1:21" s="24" customFormat="1" ht="25.5" customHeight="1">
      <c r="A61" s="55">
        <f t="shared" si="0"/>
        <v>47</v>
      </c>
      <c r="B61" s="140" t="s">
        <v>325</v>
      </c>
      <c r="C61" s="53" t="s">
        <v>66</v>
      </c>
      <c r="D61" s="51" t="s">
        <v>25</v>
      </c>
      <c r="E61" s="51" t="s">
        <v>217</v>
      </c>
      <c r="F61" s="51" t="s">
        <v>252</v>
      </c>
      <c r="G61" s="51" t="s">
        <v>326</v>
      </c>
      <c r="H61" s="58"/>
      <c r="I61" s="47"/>
      <c r="J61" s="47"/>
      <c r="K61" s="47"/>
      <c r="L61" s="47"/>
      <c r="M61" s="47"/>
      <c r="N61" s="58">
        <v>5000</v>
      </c>
      <c r="O61" s="30"/>
      <c r="P61" s="30"/>
      <c r="Q61" s="30"/>
      <c r="R61" s="30"/>
      <c r="S61" s="141">
        <v>25000</v>
      </c>
      <c r="T61" s="120"/>
      <c r="U61" s="1"/>
    </row>
    <row r="62" spans="1:20" s="24" customFormat="1" ht="25.5" customHeight="1">
      <c r="A62" s="55">
        <f t="shared" si="0"/>
        <v>48</v>
      </c>
      <c r="B62" s="139" t="s">
        <v>327</v>
      </c>
      <c r="C62" s="53" t="s">
        <v>66</v>
      </c>
      <c r="D62" s="51" t="s">
        <v>25</v>
      </c>
      <c r="E62" s="51" t="s">
        <v>217</v>
      </c>
      <c r="F62" s="51" t="s">
        <v>252</v>
      </c>
      <c r="G62" s="51" t="s">
        <v>328</v>
      </c>
      <c r="H62" s="58"/>
      <c r="I62" s="47"/>
      <c r="J62" s="47"/>
      <c r="K62" s="47"/>
      <c r="L62" s="47"/>
      <c r="M62" s="47"/>
      <c r="N62" s="58">
        <v>0</v>
      </c>
      <c r="O62" s="30"/>
      <c r="P62" s="30"/>
      <c r="Q62" s="30"/>
      <c r="R62" s="30"/>
      <c r="S62" s="141">
        <v>25000</v>
      </c>
      <c r="T62" s="120"/>
    </row>
    <row r="63" spans="1:22" s="24" customFormat="1" ht="25.5" customHeight="1">
      <c r="A63" s="55">
        <v>48</v>
      </c>
      <c r="B63" s="60" t="s">
        <v>320</v>
      </c>
      <c r="C63" s="53" t="s">
        <v>66</v>
      </c>
      <c r="D63" s="51" t="s">
        <v>25</v>
      </c>
      <c r="E63" s="51" t="s">
        <v>217</v>
      </c>
      <c r="F63" s="51" t="s">
        <v>252</v>
      </c>
      <c r="G63" s="51" t="s">
        <v>321</v>
      </c>
      <c r="H63" s="58"/>
      <c r="I63" s="43"/>
      <c r="J63" s="43"/>
      <c r="K63" s="43"/>
      <c r="L63" s="43"/>
      <c r="M63" s="43"/>
      <c r="N63" s="58">
        <v>20000</v>
      </c>
      <c r="O63" s="30"/>
      <c r="P63" s="30"/>
      <c r="Q63" s="30"/>
      <c r="R63" s="30"/>
      <c r="S63" s="29"/>
      <c r="T63" s="120"/>
      <c r="U63" s="1">
        <v>4089.5</v>
      </c>
      <c r="V63" s="1"/>
    </row>
    <row r="64" spans="1:20" ht="25.5" customHeight="1">
      <c r="A64" s="55">
        <v>49</v>
      </c>
      <c r="B64" s="52" t="s">
        <v>147</v>
      </c>
      <c r="C64" s="53" t="s">
        <v>66</v>
      </c>
      <c r="D64" s="53" t="s">
        <v>25</v>
      </c>
      <c r="E64" s="53" t="s">
        <v>172</v>
      </c>
      <c r="F64" s="53"/>
      <c r="G64" s="53"/>
      <c r="H64" s="54"/>
      <c r="I64" s="62"/>
      <c r="J64" s="62"/>
      <c r="K64" s="62"/>
      <c r="L64" s="62"/>
      <c r="M64" s="62"/>
      <c r="N64" s="54">
        <f>N68</f>
        <v>32000</v>
      </c>
      <c r="S64" s="4">
        <v>32000</v>
      </c>
      <c r="T64" s="117"/>
    </row>
    <row r="65" spans="1:20" ht="76.5">
      <c r="A65" s="55">
        <f t="shared" si="0"/>
        <v>50</v>
      </c>
      <c r="B65" s="52" t="s">
        <v>312</v>
      </c>
      <c r="C65" s="53" t="s">
        <v>66</v>
      </c>
      <c r="D65" s="53" t="s">
        <v>25</v>
      </c>
      <c r="E65" s="53" t="s">
        <v>173</v>
      </c>
      <c r="F65" s="53"/>
      <c r="G65" s="53"/>
      <c r="H65" s="54"/>
      <c r="I65" s="62"/>
      <c r="J65" s="62"/>
      <c r="K65" s="62"/>
      <c r="L65" s="62"/>
      <c r="M65" s="62"/>
      <c r="N65" s="54">
        <f>N66</f>
        <v>32000</v>
      </c>
      <c r="S65" s="4">
        <v>32000</v>
      </c>
      <c r="T65" s="117"/>
    </row>
    <row r="66" spans="1:20" ht="51">
      <c r="A66" s="55">
        <f t="shared" si="0"/>
        <v>51</v>
      </c>
      <c r="B66" s="52" t="s">
        <v>273</v>
      </c>
      <c r="C66" s="53" t="s">
        <v>66</v>
      </c>
      <c r="D66" s="53" t="s">
        <v>25</v>
      </c>
      <c r="E66" s="53" t="s">
        <v>173</v>
      </c>
      <c r="F66" s="53"/>
      <c r="G66" s="53"/>
      <c r="H66" s="54"/>
      <c r="I66" s="62"/>
      <c r="J66" s="62"/>
      <c r="K66" s="62"/>
      <c r="L66" s="62"/>
      <c r="M66" s="62"/>
      <c r="N66" s="54">
        <f>N67</f>
        <v>32000</v>
      </c>
      <c r="S66" s="4">
        <v>32000</v>
      </c>
      <c r="T66" s="117"/>
    </row>
    <row r="67" spans="1:20" ht="187.5" customHeight="1">
      <c r="A67" s="55">
        <f t="shared" si="0"/>
        <v>52</v>
      </c>
      <c r="B67" s="64" t="s">
        <v>197</v>
      </c>
      <c r="C67" s="53" t="s">
        <v>66</v>
      </c>
      <c r="D67" s="53" t="s">
        <v>25</v>
      </c>
      <c r="E67" s="53" t="s">
        <v>219</v>
      </c>
      <c r="F67" s="53"/>
      <c r="G67" s="53"/>
      <c r="H67" s="54"/>
      <c r="I67" s="62"/>
      <c r="J67" s="62"/>
      <c r="K67" s="62"/>
      <c r="L67" s="62"/>
      <c r="M67" s="62"/>
      <c r="N67" s="54">
        <f>N68</f>
        <v>32000</v>
      </c>
      <c r="S67" s="4">
        <v>32000</v>
      </c>
      <c r="T67" s="117"/>
    </row>
    <row r="68" spans="1:20" ht="93" customHeight="1">
      <c r="A68" s="55">
        <f t="shared" si="0"/>
        <v>53</v>
      </c>
      <c r="B68" s="63" t="s">
        <v>287</v>
      </c>
      <c r="C68" s="53" t="s">
        <v>66</v>
      </c>
      <c r="D68" s="53" t="s">
        <v>25</v>
      </c>
      <c r="E68" s="53" t="s">
        <v>219</v>
      </c>
      <c r="F68" s="53" t="s">
        <v>109</v>
      </c>
      <c r="G68" s="53"/>
      <c r="H68" s="54"/>
      <c r="I68" s="62"/>
      <c r="J68" s="62"/>
      <c r="K68" s="62"/>
      <c r="L68" s="62"/>
      <c r="M68" s="62"/>
      <c r="N68" s="54">
        <f>N69</f>
        <v>32000</v>
      </c>
      <c r="S68" s="4">
        <v>32000</v>
      </c>
      <c r="T68" s="117"/>
    </row>
    <row r="69" spans="1:22" ht="98.25" customHeight="1">
      <c r="A69" s="55">
        <f t="shared" si="0"/>
        <v>54</v>
      </c>
      <c r="B69" s="56" t="s">
        <v>311</v>
      </c>
      <c r="C69" s="53" t="s">
        <v>66</v>
      </c>
      <c r="D69" s="53" t="s">
        <v>25</v>
      </c>
      <c r="E69" s="53" t="s">
        <v>219</v>
      </c>
      <c r="F69" s="53" t="s">
        <v>60</v>
      </c>
      <c r="G69" s="53"/>
      <c r="H69" s="54"/>
      <c r="I69" s="62"/>
      <c r="J69" s="62"/>
      <c r="K69" s="62"/>
      <c r="L69" s="62"/>
      <c r="M69" s="62"/>
      <c r="N69" s="54">
        <f>N70</f>
        <v>32000</v>
      </c>
      <c r="S69" s="4">
        <v>32000</v>
      </c>
      <c r="T69" s="117"/>
      <c r="V69" s="24"/>
    </row>
    <row r="70" spans="1:22" s="24" customFormat="1" ht="25.5" customHeight="1">
      <c r="A70" s="55">
        <f t="shared" si="0"/>
        <v>55</v>
      </c>
      <c r="B70" s="60" t="s">
        <v>35</v>
      </c>
      <c r="C70" s="53" t="s">
        <v>66</v>
      </c>
      <c r="D70" s="51" t="s">
        <v>25</v>
      </c>
      <c r="E70" s="51" t="s">
        <v>219</v>
      </c>
      <c r="F70" s="51" t="s">
        <v>60</v>
      </c>
      <c r="G70" s="51" t="s">
        <v>34</v>
      </c>
      <c r="H70" s="58"/>
      <c r="I70" s="43"/>
      <c r="J70" s="43"/>
      <c r="K70" s="43"/>
      <c r="L70" s="43"/>
      <c r="M70" s="43"/>
      <c r="N70" s="58">
        <v>32000</v>
      </c>
      <c r="O70" s="1"/>
      <c r="P70" s="1"/>
      <c r="Q70" s="1"/>
      <c r="R70" s="1"/>
      <c r="S70" s="5">
        <v>32000</v>
      </c>
      <c r="T70" s="118"/>
      <c r="U70" s="1">
        <v>9500</v>
      </c>
      <c r="V70" s="1"/>
    </row>
    <row r="71" spans="1:20" ht="102">
      <c r="A71" s="55">
        <f t="shared" si="0"/>
        <v>56</v>
      </c>
      <c r="B71" s="56" t="s">
        <v>41</v>
      </c>
      <c r="C71" s="53" t="s">
        <v>66</v>
      </c>
      <c r="D71" s="53" t="s">
        <v>40</v>
      </c>
      <c r="E71" s="53"/>
      <c r="F71" s="53"/>
      <c r="G71" s="53"/>
      <c r="H71" s="54">
        <f>H72</f>
        <v>33517.17</v>
      </c>
      <c r="I71" s="43"/>
      <c r="J71" s="43"/>
      <c r="K71" s="43"/>
      <c r="L71" s="43"/>
      <c r="M71" s="43"/>
      <c r="N71" s="54">
        <f aca="true" t="shared" si="1" ref="N71:N76">N72</f>
        <v>598328.02</v>
      </c>
      <c r="S71" s="4">
        <v>42042.36</v>
      </c>
      <c r="T71" s="117"/>
    </row>
    <row r="72" spans="1:20" ht="26.25">
      <c r="A72" s="55">
        <f t="shared" si="0"/>
        <v>57</v>
      </c>
      <c r="B72" s="56" t="s">
        <v>137</v>
      </c>
      <c r="C72" s="53" t="s">
        <v>66</v>
      </c>
      <c r="D72" s="45" t="s">
        <v>40</v>
      </c>
      <c r="E72" s="53" t="s">
        <v>174</v>
      </c>
      <c r="F72" s="45" t="s">
        <v>11</v>
      </c>
      <c r="G72" s="66"/>
      <c r="H72" s="58">
        <f>H73</f>
        <v>33517.17</v>
      </c>
      <c r="I72" s="43"/>
      <c r="J72" s="43"/>
      <c r="K72" s="43"/>
      <c r="L72" s="43"/>
      <c r="M72" s="43"/>
      <c r="N72" s="58">
        <f>N73</f>
        <v>598328.02</v>
      </c>
      <c r="S72" s="5">
        <v>42042.36</v>
      </c>
      <c r="T72" s="118"/>
    </row>
    <row r="73" spans="1:20" ht="76.5" customHeight="1">
      <c r="A73" s="55">
        <f t="shared" si="0"/>
        <v>58</v>
      </c>
      <c r="B73" s="67" t="s">
        <v>208</v>
      </c>
      <c r="C73" s="53" t="s">
        <v>66</v>
      </c>
      <c r="D73" s="45" t="s">
        <v>40</v>
      </c>
      <c r="E73" s="45" t="s">
        <v>250</v>
      </c>
      <c r="F73" s="45" t="s">
        <v>11</v>
      </c>
      <c r="G73" s="66"/>
      <c r="H73" s="58">
        <f>H75</f>
        <v>33517.17</v>
      </c>
      <c r="I73" s="43"/>
      <c r="J73" s="43"/>
      <c r="K73" s="43"/>
      <c r="L73" s="43"/>
      <c r="M73" s="43"/>
      <c r="N73" s="58">
        <f t="shared" si="1"/>
        <v>598328.02</v>
      </c>
      <c r="S73" s="5">
        <v>42042.36</v>
      </c>
      <c r="T73" s="118"/>
    </row>
    <row r="74" spans="1:20" ht="186.75" customHeight="1">
      <c r="A74" s="55">
        <f t="shared" si="0"/>
        <v>59</v>
      </c>
      <c r="B74" s="64" t="s">
        <v>197</v>
      </c>
      <c r="C74" s="53" t="s">
        <v>66</v>
      </c>
      <c r="D74" s="45" t="s">
        <v>209</v>
      </c>
      <c r="E74" s="45" t="s">
        <v>249</v>
      </c>
      <c r="F74" s="45"/>
      <c r="G74" s="66"/>
      <c r="H74" s="58"/>
      <c r="I74" s="43"/>
      <c r="J74" s="43"/>
      <c r="K74" s="43"/>
      <c r="L74" s="43"/>
      <c r="M74" s="43"/>
      <c r="N74" s="58">
        <f t="shared" si="1"/>
        <v>598328.02</v>
      </c>
      <c r="S74" s="5">
        <v>42042.36</v>
      </c>
      <c r="T74" s="118"/>
    </row>
    <row r="75" spans="1:20" ht="26.25">
      <c r="A75" s="55">
        <f t="shared" si="0"/>
        <v>60</v>
      </c>
      <c r="B75" s="56" t="s">
        <v>110</v>
      </c>
      <c r="C75" s="53" t="s">
        <v>66</v>
      </c>
      <c r="D75" s="45" t="s">
        <v>40</v>
      </c>
      <c r="E75" s="45" t="s">
        <v>249</v>
      </c>
      <c r="F75" s="45" t="s">
        <v>18</v>
      </c>
      <c r="G75" s="66"/>
      <c r="H75" s="58">
        <f>H76</f>
        <v>33517.17</v>
      </c>
      <c r="I75" s="43"/>
      <c r="J75" s="43"/>
      <c r="K75" s="43"/>
      <c r="L75" s="43"/>
      <c r="M75" s="43"/>
      <c r="N75" s="58">
        <f t="shared" si="1"/>
        <v>598328.02</v>
      </c>
      <c r="S75" s="5">
        <v>42042.36</v>
      </c>
      <c r="T75" s="118"/>
    </row>
    <row r="76" spans="1:22" ht="26.25">
      <c r="A76" s="55">
        <f t="shared" si="0"/>
        <v>61</v>
      </c>
      <c r="B76" s="59" t="s">
        <v>93</v>
      </c>
      <c r="C76" s="53" t="s">
        <v>66</v>
      </c>
      <c r="D76" s="68" t="s">
        <v>40</v>
      </c>
      <c r="E76" s="45" t="s">
        <v>249</v>
      </c>
      <c r="F76" s="68" t="s">
        <v>124</v>
      </c>
      <c r="G76" s="69"/>
      <c r="H76" s="58">
        <f>H77</f>
        <v>33517.17</v>
      </c>
      <c r="I76" s="43"/>
      <c r="J76" s="43"/>
      <c r="K76" s="43"/>
      <c r="L76" s="43"/>
      <c r="M76" s="43"/>
      <c r="N76" s="58">
        <f t="shared" si="1"/>
        <v>598328.02</v>
      </c>
      <c r="S76" s="5">
        <v>42042.36</v>
      </c>
      <c r="T76" s="118"/>
      <c r="V76" s="24"/>
    </row>
    <row r="77" spans="1:22" s="24" customFormat="1" ht="52.5">
      <c r="A77" s="55">
        <f t="shared" si="0"/>
        <v>62</v>
      </c>
      <c r="B77" s="60" t="s">
        <v>102</v>
      </c>
      <c r="C77" s="53" t="s">
        <v>66</v>
      </c>
      <c r="D77" s="68" t="s">
        <v>40</v>
      </c>
      <c r="E77" s="45" t="s">
        <v>249</v>
      </c>
      <c r="F77" s="68" t="s">
        <v>124</v>
      </c>
      <c r="G77" s="70">
        <v>251</v>
      </c>
      <c r="H77" s="71">
        <v>33517.17</v>
      </c>
      <c r="I77" s="43"/>
      <c r="J77" s="43"/>
      <c r="K77" s="43"/>
      <c r="L77" s="43"/>
      <c r="M77" s="43"/>
      <c r="N77" s="71">
        <v>598328.02</v>
      </c>
      <c r="S77" s="25">
        <v>42042.36</v>
      </c>
      <c r="T77" s="132"/>
      <c r="U77" s="1">
        <v>448746.39</v>
      </c>
      <c r="V77" s="1"/>
    </row>
    <row r="78" spans="1:20" ht="26.25">
      <c r="A78" s="55">
        <f t="shared" si="0"/>
        <v>63</v>
      </c>
      <c r="B78" s="56" t="s">
        <v>42</v>
      </c>
      <c r="C78" s="53" t="s">
        <v>66</v>
      </c>
      <c r="D78" s="45" t="s">
        <v>94</v>
      </c>
      <c r="E78" s="45" t="s">
        <v>11</v>
      </c>
      <c r="F78" s="45" t="s">
        <v>11</v>
      </c>
      <c r="G78" s="66"/>
      <c r="H78" s="54">
        <f>H79</f>
        <v>12000</v>
      </c>
      <c r="I78" s="43"/>
      <c r="J78" s="43"/>
      <c r="K78" s="43"/>
      <c r="L78" s="43"/>
      <c r="M78" s="43"/>
      <c r="N78" s="54">
        <f>N79</f>
        <v>5000</v>
      </c>
      <c r="O78" s="30"/>
      <c r="P78" s="30"/>
      <c r="Q78" s="30"/>
      <c r="R78" s="30"/>
      <c r="S78" s="31">
        <v>5000</v>
      </c>
      <c r="T78" s="121"/>
    </row>
    <row r="79" spans="1:20" ht="27" thickBot="1">
      <c r="A79" s="55">
        <f t="shared" si="0"/>
        <v>64</v>
      </c>
      <c r="B79" s="56" t="s">
        <v>137</v>
      </c>
      <c r="C79" s="53" t="s">
        <v>66</v>
      </c>
      <c r="D79" s="45" t="s">
        <v>94</v>
      </c>
      <c r="E79" s="53" t="s">
        <v>167</v>
      </c>
      <c r="F79" s="45" t="s">
        <v>11</v>
      </c>
      <c r="G79" s="66"/>
      <c r="H79" s="54">
        <f>H82</f>
        <v>12000</v>
      </c>
      <c r="I79" s="43"/>
      <c r="J79" s="43"/>
      <c r="K79" s="43"/>
      <c r="L79" s="43"/>
      <c r="M79" s="43"/>
      <c r="N79" s="54">
        <f>N82</f>
        <v>5000</v>
      </c>
      <c r="O79" s="30"/>
      <c r="P79" s="30"/>
      <c r="Q79" s="30"/>
      <c r="R79" s="30"/>
      <c r="S79" s="31">
        <v>5000</v>
      </c>
      <c r="T79" s="121"/>
    </row>
    <row r="80" spans="1:20" ht="60" customHeight="1" thickBot="1">
      <c r="A80" s="55">
        <f t="shared" si="0"/>
        <v>65</v>
      </c>
      <c r="B80" s="72" t="s">
        <v>181</v>
      </c>
      <c r="C80" s="53" t="s">
        <v>66</v>
      </c>
      <c r="D80" s="45" t="s">
        <v>94</v>
      </c>
      <c r="E80" s="73" t="s">
        <v>220</v>
      </c>
      <c r="F80" s="45" t="s">
        <v>11</v>
      </c>
      <c r="G80" s="66"/>
      <c r="H80" s="58">
        <f>H81</f>
        <v>12000</v>
      </c>
      <c r="I80" s="43"/>
      <c r="J80" s="43"/>
      <c r="K80" s="43"/>
      <c r="L80" s="43"/>
      <c r="M80" s="43"/>
      <c r="N80" s="54">
        <f>N81</f>
        <v>5000</v>
      </c>
      <c r="O80" s="30"/>
      <c r="P80" s="30"/>
      <c r="Q80" s="30"/>
      <c r="R80" s="30"/>
      <c r="S80" s="31">
        <v>5000</v>
      </c>
      <c r="T80" s="121"/>
    </row>
    <row r="81" spans="1:20" ht="26.25">
      <c r="A81" s="55">
        <f t="shared" si="0"/>
        <v>66</v>
      </c>
      <c r="B81" s="56" t="s">
        <v>111</v>
      </c>
      <c r="C81" s="53" t="s">
        <v>66</v>
      </c>
      <c r="D81" s="45" t="s">
        <v>94</v>
      </c>
      <c r="E81" s="73" t="s">
        <v>220</v>
      </c>
      <c r="F81" s="45" t="s">
        <v>112</v>
      </c>
      <c r="G81" s="66"/>
      <c r="H81" s="58">
        <f>H82</f>
        <v>12000</v>
      </c>
      <c r="I81" s="43"/>
      <c r="J81" s="43"/>
      <c r="K81" s="43"/>
      <c r="L81" s="43"/>
      <c r="M81" s="43"/>
      <c r="N81" s="54">
        <f>N82</f>
        <v>5000</v>
      </c>
      <c r="O81" s="30"/>
      <c r="P81" s="30"/>
      <c r="Q81" s="30"/>
      <c r="R81" s="30"/>
      <c r="S81" s="31">
        <v>5000</v>
      </c>
      <c r="T81" s="121"/>
    </row>
    <row r="82" spans="1:22" ht="26.25">
      <c r="A82" s="55">
        <f t="shared" si="0"/>
        <v>67</v>
      </c>
      <c r="B82" s="56" t="s">
        <v>113</v>
      </c>
      <c r="C82" s="53" t="s">
        <v>66</v>
      </c>
      <c r="D82" s="45" t="s">
        <v>94</v>
      </c>
      <c r="E82" s="73" t="s">
        <v>220</v>
      </c>
      <c r="F82" s="45" t="s">
        <v>114</v>
      </c>
      <c r="G82" s="66"/>
      <c r="H82" s="58">
        <f>H83</f>
        <v>12000</v>
      </c>
      <c r="I82" s="43"/>
      <c r="J82" s="43"/>
      <c r="K82" s="43"/>
      <c r="L82" s="43"/>
      <c r="M82" s="43"/>
      <c r="N82" s="54">
        <f>N83</f>
        <v>5000</v>
      </c>
      <c r="O82" s="30"/>
      <c r="P82" s="30"/>
      <c r="Q82" s="30"/>
      <c r="R82" s="30"/>
      <c r="S82" s="31">
        <v>5000</v>
      </c>
      <c r="T82" s="121"/>
      <c r="V82" s="24"/>
    </row>
    <row r="83" spans="1:22" s="24" customFormat="1" ht="33.75" customHeight="1">
      <c r="A83" s="55">
        <f>A82+1</f>
        <v>68</v>
      </c>
      <c r="B83" s="60" t="s">
        <v>320</v>
      </c>
      <c r="C83" s="53" t="s">
        <v>66</v>
      </c>
      <c r="D83" s="51" t="s">
        <v>94</v>
      </c>
      <c r="E83" s="74" t="s">
        <v>220</v>
      </c>
      <c r="F83" s="51" t="s">
        <v>114</v>
      </c>
      <c r="G83" s="51" t="s">
        <v>321</v>
      </c>
      <c r="H83" s="58">
        <v>12000</v>
      </c>
      <c r="I83" s="43"/>
      <c r="J83" s="43"/>
      <c r="K83" s="43"/>
      <c r="L83" s="43"/>
      <c r="M83" s="43"/>
      <c r="N83" s="58">
        <v>5000</v>
      </c>
      <c r="O83" s="30"/>
      <c r="P83" s="30"/>
      <c r="Q83" s="30"/>
      <c r="R83" s="30"/>
      <c r="S83" s="29">
        <v>5000</v>
      </c>
      <c r="T83" s="120"/>
      <c r="U83" s="1"/>
      <c r="V83" s="1"/>
    </row>
    <row r="84" spans="1:20" ht="33.75" customHeight="1">
      <c r="A84" s="55">
        <f>A83+1</f>
        <v>69</v>
      </c>
      <c r="B84" s="52" t="s">
        <v>158</v>
      </c>
      <c r="C84" s="53" t="s">
        <v>66</v>
      </c>
      <c r="D84" s="53" t="s">
        <v>159</v>
      </c>
      <c r="E84" s="53"/>
      <c r="F84" s="53"/>
      <c r="G84" s="53"/>
      <c r="H84" s="54" t="e">
        <f>H86</f>
        <v>#REF!</v>
      </c>
      <c r="I84" s="43"/>
      <c r="J84" s="43"/>
      <c r="K84" s="43"/>
      <c r="L84" s="43"/>
      <c r="M84" s="43"/>
      <c r="N84" s="54">
        <f>N86+N91</f>
        <v>50700</v>
      </c>
      <c r="S84" s="4">
        <v>50700</v>
      </c>
      <c r="T84" s="117"/>
    </row>
    <row r="85" spans="1:20" ht="33.75" customHeight="1">
      <c r="A85" s="55">
        <f>A84+1</f>
        <v>70</v>
      </c>
      <c r="B85" s="52" t="s">
        <v>137</v>
      </c>
      <c r="C85" s="53" t="s">
        <v>66</v>
      </c>
      <c r="D85" s="53" t="s">
        <v>159</v>
      </c>
      <c r="E85" s="53" t="s">
        <v>174</v>
      </c>
      <c r="F85" s="53"/>
      <c r="G85" s="53"/>
      <c r="H85" s="54"/>
      <c r="I85" s="43"/>
      <c r="J85" s="43"/>
      <c r="K85" s="43"/>
      <c r="L85" s="43"/>
      <c r="M85" s="43"/>
      <c r="N85" s="54">
        <v>700</v>
      </c>
      <c r="S85" s="4">
        <v>700</v>
      </c>
      <c r="T85" s="117"/>
    </row>
    <row r="86" spans="1:20" ht="204.75" customHeight="1">
      <c r="A86" s="55">
        <f>A85+1</f>
        <v>71</v>
      </c>
      <c r="B86" s="75" t="s">
        <v>160</v>
      </c>
      <c r="C86" s="53" t="s">
        <v>66</v>
      </c>
      <c r="D86" s="53" t="s">
        <v>159</v>
      </c>
      <c r="E86" s="76" t="s">
        <v>175</v>
      </c>
      <c r="F86" s="53"/>
      <c r="G86" s="51"/>
      <c r="H86" s="54" t="e">
        <f>H87</f>
        <v>#REF!</v>
      </c>
      <c r="I86" s="43"/>
      <c r="J86" s="43"/>
      <c r="K86" s="43"/>
      <c r="L86" s="43"/>
      <c r="M86" s="43"/>
      <c r="N86" s="54">
        <f>N87</f>
        <v>700</v>
      </c>
      <c r="S86" s="4">
        <v>700</v>
      </c>
      <c r="T86" s="117"/>
    </row>
    <row r="87" spans="1:20" ht="51">
      <c r="A87" s="55">
        <f aca="true" t="shared" si="2" ref="A87:A133">A86+1</f>
        <v>72</v>
      </c>
      <c r="B87" s="63" t="s">
        <v>287</v>
      </c>
      <c r="C87" s="53" t="s">
        <v>66</v>
      </c>
      <c r="D87" s="53" t="s">
        <v>159</v>
      </c>
      <c r="E87" s="77" t="s">
        <v>175</v>
      </c>
      <c r="F87" s="53" t="s">
        <v>109</v>
      </c>
      <c r="G87" s="51"/>
      <c r="H87" s="54" t="e">
        <f>#REF!</f>
        <v>#REF!</v>
      </c>
      <c r="I87" s="43"/>
      <c r="J87" s="43"/>
      <c r="K87" s="43"/>
      <c r="L87" s="43"/>
      <c r="M87" s="43"/>
      <c r="N87" s="54">
        <f>N88</f>
        <v>700</v>
      </c>
      <c r="S87" s="4">
        <v>700</v>
      </c>
      <c r="T87" s="117"/>
    </row>
    <row r="88" spans="1:20" ht="76.5">
      <c r="A88" s="55">
        <f t="shared" si="2"/>
        <v>73</v>
      </c>
      <c r="B88" s="63" t="s">
        <v>266</v>
      </c>
      <c r="C88" s="53" t="s">
        <v>66</v>
      </c>
      <c r="D88" s="53" t="s">
        <v>159</v>
      </c>
      <c r="E88" s="77" t="s">
        <v>175</v>
      </c>
      <c r="F88" s="53" t="s">
        <v>59</v>
      </c>
      <c r="G88" s="51"/>
      <c r="H88" s="54"/>
      <c r="I88" s="43"/>
      <c r="J88" s="43"/>
      <c r="K88" s="43"/>
      <c r="L88" s="43"/>
      <c r="M88" s="43"/>
      <c r="N88" s="54">
        <f>N89</f>
        <v>700</v>
      </c>
      <c r="S88" s="4">
        <v>700</v>
      </c>
      <c r="T88" s="117"/>
    </row>
    <row r="89" spans="1:22" ht="89.25" customHeight="1">
      <c r="A89" s="55">
        <f t="shared" si="2"/>
        <v>74</v>
      </c>
      <c r="B89" s="56" t="s">
        <v>311</v>
      </c>
      <c r="C89" s="53" t="s">
        <v>66</v>
      </c>
      <c r="D89" s="53" t="s">
        <v>159</v>
      </c>
      <c r="E89" s="77" t="s">
        <v>175</v>
      </c>
      <c r="F89" s="53" t="s">
        <v>60</v>
      </c>
      <c r="G89" s="51"/>
      <c r="H89" s="54">
        <f>H90</f>
        <v>700</v>
      </c>
      <c r="I89" s="43"/>
      <c r="J89" s="43"/>
      <c r="K89" s="43"/>
      <c r="L89" s="43"/>
      <c r="M89" s="43"/>
      <c r="N89" s="54">
        <f>N90</f>
        <v>700</v>
      </c>
      <c r="S89" s="4">
        <v>700</v>
      </c>
      <c r="T89" s="117"/>
      <c r="V89" s="24"/>
    </row>
    <row r="90" spans="1:22" s="24" customFormat="1" ht="45" customHeight="1">
      <c r="A90" s="55">
        <f t="shared" si="2"/>
        <v>75</v>
      </c>
      <c r="B90" s="60" t="s">
        <v>39</v>
      </c>
      <c r="C90" s="53" t="s">
        <v>66</v>
      </c>
      <c r="D90" s="51" t="s">
        <v>159</v>
      </c>
      <c r="E90" s="77" t="s">
        <v>175</v>
      </c>
      <c r="F90" s="51" t="s">
        <v>60</v>
      </c>
      <c r="G90" s="51" t="s">
        <v>38</v>
      </c>
      <c r="H90" s="58">
        <v>700</v>
      </c>
      <c r="I90" s="43"/>
      <c r="J90" s="43"/>
      <c r="K90" s="43"/>
      <c r="L90" s="43"/>
      <c r="M90" s="43"/>
      <c r="N90" s="58">
        <v>700</v>
      </c>
      <c r="O90" s="30"/>
      <c r="P90" s="30"/>
      <c r="Q90" s="30"/>
      <c r="R90" s="30"/>
      <c r="S90" s="29">
        <v>700</v>
      </c>
      <c r="T90" s="120"/>
      <c r="U90" s="1"/>
      <c r="V90" s="1"/>
    </row>
    <row r="91" spans="1:20" ht="65.25" customHeight="1">
      <c r="A91" s="55">
        <f t="shared" si="2"/>
        <v>76</v>
      </c>
      <c r="B91" s="78" t="s">
        <v>137</v>
      </c>
      <c r="C91" s="53" t="s">
        <v>66</v>
      </c>
      <c r="D91" s="53" t="s">
        <v>159</v>
      </c>
      <c r="E91" s="53" t="s">
        <v>167</v>
      </c>
      <c r="F91" s="53"/>
      <c r="G91" s="53"/>
      <c r="H91" s="54"/>
      <c r="I91" s="62"/>
      <c r="J91" s="62"/>
      <c r="K91" s="62"/>
      <c r="L91" s="62"/>
      <c r="M91" s="62"/>
      <c r="N91" s="54">
        <f aca="true" t="shared" si="3" ref="N91:N96">N92</f>
        <v>50000</v>
      </c>
      <c r="S91" s="4">
        <v>50000</v>
      </c>
      <c r="T91" s="117"/>
    </row>
    <row r="92" spans="1:20" ht="69" customHeight="1">
      <c r="A92" s="55">
        <f t="shared" si="2"/>
        <v>77</v>
      </c>
      <c r="B92" s="78" t="s">
        <v>258</v>
      </c>
      <c r="C92" s="53" t="s">
        <v>66</v>
      </c>
      <c r="D92" s="53" t="s">
        <v>159</v>
      </c>
      <c r="E92" s="53" t="s">
        <v>259</v>
      </c>
      <c r="F92" s="53"/>
      <c r="G92" s="53"/>
      <c r="H92" s="54"/>
      <c r="I92" s="62"/>
      <c r="J92" s="62"/>
      <c r="K92" s="62"/>
      <c r="L92" s="62"/>
      <c r="M92" s="62"/>
      <c r="N92" s="54">
        <f>N93</f>
        <v>50000</v>
      </c>
      <c r="S92" s="4">
        <v>50000</v>
      </c>
      <c r="T92" s="117"/>
    </row>
    <row r="93" spans="1:20" ht="192.75" customHeight="1">
      <c r="A93" s="55">
        <f t="shared" si="2"/>
        <v>78</v>
      </c>
      <c r="B93" s="64" t="s">
        <v>197</v>
      </c>
      <c r="C93" s="53" t="s">
        <v>66</v>
      </c>
      <c r="D93" s="51" t="s">
        <v>159</v>
      </c>
      <c r="E93" s="53" t="s">
        <v>260</v>
      </c>
      <c r="F93" s="51"/>
      <c r="G93" s="51"/>
      <c r="H93" s="58"/>
      <c r="I93" s="43"/>
      <c r="J93" s="43"/>
      <c r="K93" s="43"/>
      <c r="L93" s="43"/>
      <c r="M93" s="43"/>
      <c r="N93" s="58">
        <f t="shared" si="3"/>
        <v>50000</v>
      </c>
      <c r="S93" s="5">
        <v>50000</v>
      </c>
      <c r="T93" s="118"/>
    </row>
    <row r="94" spans="1:20" ht="93.75" customHeight="1">
      <c r="A94" s="55">
        <f t="shared" si="2"/>
        <v>79</v>
      </c>
      <c r="B94" s="63" t="s">
        <v>287</v>
      </c>
      <c r="C94" s="53" t="s">
        <v>66</v>
      </c>
      <c r="D94" s="51" t="s">
        <v>159</v>
      </c>
      <c r="E94" s="53" t="s">
        <v>260</v>
      </c>
      <c r="F94" s="51" t="s">
        <v>109</v>
      </c>
      <c r="G94" s="51"/>
      <c r="H94" s="58"/>
      <c r="I94" s="43"/>
      <c r="J94" s="43"/>
      <c r="K94" s="43"/>
      <c r="L94" s="43"/>
      <c r="M94" s="43"/>
      <c r="N94" s="58">
        <f t="shared" si="3"/>
        <v>50000</v>
      </c>
      <c r="S94" s="5">
        <v>50000</v>
      </c>
      <c r="T94" s="118"/>
    </row>
    <row r="95" spans="1:20" ht="93.75" customHeight="1">
      <c r="A95" s="55">
        <f t="shared" si="2"/>
        <v>80</v>
      </c>
      <c r="B95" s="63" t="s">
        <v>266</v>
      </c>
      <c r="C95" s="53" t="s">
        <v>66</v>
      </c>
      <c r="D95" s="51" t="s">
        <v>159</v>
      </c>
      <c r="E95" s="53" t="s">
        <v>260</v>
      </c>
      <c r="F95" s="51" t="s">
        <v>59</v>
      </c>
      <c r="G95" s="51"/>
      <c r="H95" s="58"/>
      <c r="I95" s="43"/>
      <c r="J95" s="43"/>
      <c r="K95" s="43"/>
      <c r="L95" s="43"/>
      <c r="M95" s="43"/>
      <c r="N95" s="58">
        <f t="shared" si="3"/>
        <v>50000</v>
      </c>
      <c r="S95" s="5">
        <v>50000</v>
      </c>
      <c r="T95" s="118"/>
    </row>
    <row r="96" spans="1:22" ht="93.75" customHeight="1">
      <c r="A96" s="55">
        <f t="shared" si="2"/>
        <v>81</v>
      </c>
      <c r="B96" s="59" t="s">
        <v>182</v>
      </c>
      <c r="C96" s="53" t="s">
        <v>66</v>
      </c>
      <c r="D96" s="51" t="s">
        <v>159</v>
      </c>
      <c r="E96" s="53" t="s">
        <v>260</v>
      </c>
      <c r="F96" s="51" t="s">
        <v>60</v>
      </c>
      <c r="G96" s="51"/>
      <c r="H96" s="58"/>
      <c r="I96" s="43"/>
      <c r="J96" s="43"/>
      <c r="K96" s="43"/>
      <c r="L96" s="43"/>
      <c r="M96" s="43"/>
      <c r="N96" s="58">
        <f t="shared" si="3"/>
        <v>50000</v>
      </c>
      <c r="S96" s="5">
        <v>50000</v>
      </c>
      <c r="T96" s="118"/>
      <c r="V96" s="24"/>
    </row>
    <row r="97" spans="1:22" s="24" customFormat="1" ht="50.25" customHeight="1">
      <c r="A97" s="55">
        <f t="shared" si="2"/>
        <v>82</v>
      </c>
      <c r="B97" s="57" t="s">
        <v>35</v>
      </c>
      <c r="C97" s="53" t="s">
        <v>66</v>
      </c>
      <c r="D97" s="51" t="s">
        <v>159</v>
      </c>
      <c r="E97" s="53" t="s">
        <v>260</v>
      </c>
      <c r="F97" s="51" t="s">
        <v>60</v>
      </c>
      <c r="G97" s="51" t="s">
        <v>34</v>
      </c>
      <c r="H97" s="58"/>
      <c r="I97" s="43"/>
      <c r="J97" s="43"/>
      <c r="K97" s="43"/>
      <c r="L97" s="43"/>
      <c r="M97" s="43"/>
      <c r="N97" s="58">
        <v>50000</v>
      </c>
      <c r="O97" s="30"/>
      <c r="P97" s="30"/>
      <c r="Q97" s="30"/>
      <c r="R97" s="30"/>
      <c r="S97" s="29">
        <v>50000</v>
      </c>
      <c r="T97" s="120"/>
      <c r="U97" s="1"/>
      <c r="V97" s="1"/>
    </row>
    <row r="98" spans="1:20" ht="26.25">
      <c r="A98" s="55">
        <f t="shared" si="2"/>
        <v>83</v>
      </c>
      <c r="B98" s="52" t="s">
        <v>46</v>
      </c>
      <c r="C98" s="53" t="s">
        <v>66</v>
      </c>
      <c r="D98" s="53" t="s">
        <v>45</v>
      </c>
      <c r="E98" s="47"/>
      <c r="F98" s="53" t="s">
        <v>11</v>
      </c>
      <c r="G98" s="53" t="s">
        <v>11</v>
      </c>
      <c r="H98" s="54" t="e">
        <f>H99</f>
        <v>#REF!</v>
      </c>
      <c r="I98" s="43"/>
      <c r="J98" s="43"/>
      <c r="K98" s="43"/>
      <c r="L98" s="43"/>
      <c r="M98" s="43"/>
      <c r="N98" s="54">
        <f>N99</f>
        <v>114400</v>
      </c>
      <c r="S98" s="4">
        <v>110500</v>
      </c>
      <c r="T98" s="117"/>
    </row>
    <row r="99" spans="1:20" ht="51">
      <c r="A99" s="55">
        <f t="shared" si="2"/>
        <v>84</v>
      </c>
      <c r="B99" s="52" t="s">
        <v>67</v>
      </c>
      <c r="C99" s="53" t="s">
        <v>66</v>
      </c>
      <c r="D99" s="53" t="s">
        <v>68</v>
      </c>
      <c r="E99" s="43"/>
      <c r="F99" s="53" t="s">
        <v>11</v>
      </c>
      <c r="G99" s="53" t="s">
        <v>11</v>
      </c>
      <c r="H99" s="54" t="e">
        <f>H101</f>
        <v>#REF!</v>
      </c>
      <c r="I99" s="43"/>
      <c r="J99" s="43"/>
      <c r="K99" s="43"/>
      <c r="L99" s="43"/>
      <c r="M99" s="43"/>
      <c r="N99" s="54">
        <f>N101</f>
        <v>114400</v>
      </c>
      <c r="S99" s="4">
        <v>110500</v>
      </c>
      <c r="T99" s="117"/>
    </row>
    <row r="100" spans="1:20" ht="52.5" customHeight="1">
      <c r="A100" s="55">
        <f t="shared" si="2"/>
        <v>85</v>
      </c>
      <c r="B100" s="67" t="s">
        <v>271</v>
      </c>
      <c r="C100" s="53" t="s">
        <v>66</v>
      </c>
      <c r="D100" s="53" t="s">
        <v>68</v>
      </c>
      <c r="E100" s="53" t="s">
        <v>210</v>
      </c>
      <c r="F100" s="53"/>
      <c r="G100" s="53"/>
      <c r="H100" s="54"/>
      <c r="I100" s="43"/>
      <c r="J100" s="43"/>
      <c r="K100" s="43"/>
      <c r="L100" s="43"/>
      <c r="M100" s="43"/>
      <c r="N100" s="54">
        <f>N101</f>
        <v>114400</v>
      </c>
      <c r="S100" s="4">
        <v>110500</v>
      </c>
      <c r="T100" s="117"/>
    </row>
    <row r="101" spans="1:20" ht="127.5">
      <c r="A101" s="55">
        <f t="shared" si="2"/>
        <v>86</v>
      </c>
      <c r="B101" s="56" t="s">
        <v>136</v>
      </c>
      <c r="C101" s="53" t="s">
        <v>66</v>
      </c>
      <c r="D101" s="53" t="s">
        <v>68</v>
      </c>
      <c r="E101" s="53" t="s">
        <v>198</v>
      </c>
      <c r="F101" s="53"/>
      <c r="G101" s="53"/>
      <c r="H101" s="54" t="e">
        <f>H102+H110</f>
        <v>#REF!</v>
      </c>
      <c r="I101" s="43"/>
      <c r="J101" s="43"/>
      <c r="K101" s="43"/>
      <c r="L101" s="43"/>
      <c r="M101" s="43"/>
      <c r="N101" s="54">
        <f>N102+N110</f>
        <v>114400</v>
      </c>
      <c r="S101" s="4">
        <v>110500</v>
      </c>
      <c r="T101" s="117"/>
    </row>
    <row r="102" spans="1:20" ht="153">
      <c r="A102" s="55">
        <f t="shared" si="2"/>
        <v>87</v>
      </c>
      <c r="B102" s="56" t="s">
        <v>133</v>
      </c>
      <c r="C102" s="53" t="s">
        <v>66</v>
      </c>
      <c r="D102" s="53" t="s">
        <v>68</v>
      </c>
      <c r="E102" s="53" t="s">
        <v>198</v>
      </c>
      <c r="F102" s="53" t="s">
        <v>43</v>
      </c>
      <c r="G102" s="79"/>
      <c r="H102" s="54">
        <f>H103</f>
        <v>180000</v>
      </c>
      <c r="I102" s="43"/>
      <c r="J102" s="43"/>
      <c r="K102" s="43"/>
      <c r="L102" s="43"/>
      <c r="M102" s="43"/>
      <c r="N102" s="54">
        <f>N103+N106</f>
        <v>106200</v>
      </c>
      <c r="S102" s="4">
        <v>106200</v>
      </c>
      <c r="T102" s="117"/>
    </row>
    <row r="103" spans="1:20" ht="76.5">
      <c r="A103" s="55">
        <f t="shared" si="2"/>
        <v>88</v>
      </c>
      <c r="B103" s="56" t="s">
        <v>138</v>
      </c>
      <c r="C103" s="53" t="s">
        <v>66</v>
      </c>
      <c r="D103" s="53" t="s">
        <v>68</v>
      </c>
      <c r="E103" s="53" t="s">
        <v>198</v>
      </c>
      <c r="F103" s="53" t="s">
        <v>49</v>
      </c>
      <c r="G103" s="79"/>
      <c r="H103" s="54">
        <f>H104</f>
        <v>180000</v>
      </c>
      <c r="I103" s="43"/>
      <c r="J103" s="43"/>
      <c r="K103" s="43"/>
      <c r="L103" s="43"/>
      <c r="M103" s="43"/>
      <c r="N103" s="54">
        <f>N104</f>
        <v>99200</v>
      </c>
      <c r="S103" s="4">
        <v>99200</v>
      </c>
      <c r="T103" s="117"/>
    </row>
    <row r="104" spans="1:22" ht="51">
      <c r="A104" s="55">
        <f t="shared" si="2"/>
        <v>89</v>
      </c>
      <c r="B104" s="63" t="s">
        <v>166</v>
      </c>
      <c r="C104" s="53" t="s">
        <v>66</v>
      </c>
      <c r="D104" s="53" t="s">
        <v>68</v>
      </c>
      <c r="E104" s="53" t="s">
        <v>198</v>
      </c>
      <c r="F104" s="53" t="s">
        <v>50</v>
      </c>
      <c r="G104" s="79"/>
      <c r="H104" s="54">
        <f>H105+H109</f>
        <v>180000</v>
      </c>
      <c r="I104" s="43"/>
      <c r="J104" s="43"/>
      <c r="K104" s="43"/>
      <c r="L104" s="43"/>
      <c r="M104" s="43"/>
      <c r="N104" s="54">
        <f>N105+N109</f>
        <v>99200</v>
      </c>
      <c r="S104" s="4">
        <v>99200</v>
      </c>
      <c r="T104" s="117"/>
      <c r="V104" s="24"/>
    </row>
    <row r="105" spans="1:22" s="24" customFormat="1" ht="26.25">
      <c r="A105" s="55">
        <f t="shared" si="2"/>
        <v>90</v>
      </c>
      <c r="B105" s="60" t="s">
        <v>20</v>
      </c>
      <c r="C105" s="53" t="s">
        <v>66</v>
      </c>
      <c r="D105" s="51" t="s">
        <v>68</v>
      </c>
      <c r="E105" s="51" t="s">
        <v>198</v>
      </c>
      <c r="F105" s="51" t="s">
        <v>50</v>
      </c>
      <c r="G105" s="51" t="s">
        <v>19</v>
      </c>
      <c r="H105" s="58">
        <v>138000</v>
      </c>
      <c r="I105" s="43"/>
      <c r="J105" s="43"/>
      <c r="K105" s="43"/>
      <c r="L105" s="43"/>
      <c r="M105" s="43"/>
      <c r="N105" s="58">
        <v>76190</v>
      </c>
      <c r="O105" s="30"/>
      <c r="P105" s="30"/>
      <c r="Q105" s="30"/>
      <c r="R105" s="30"/>
      <c r="S105" s="29">
        <v>76190</v>
      </c>
      <c r="T105" s="120"/>
      <c r="U105" s="1">
        <v>44271.82</v>
      </c>
      <c r="V105" s="1"/>
    </row>
    <row r="106" spans="1:22" ht="102">
      <c r="A106" s="55">
        <f t="shared" si="2"/>
        <v>91</v>
      </c>
      <c r="B106" s="78" t="s">
        <v>169</v>
      </c>
      <c r="C106" s="53" t="s">
        <v>66</v>
      </c>
      <c r="D106" s="53" t="s">
        <v>68</v>
      </c>
      <c r="E106" s="53" t="s">
        <v>198</v>
      </c>
      <c r="F106" s="53" t="s">
        <v>51</v>
      </c>
      <c r="G106" s="53"/>
      <c r="H106" s="54"/>
      <c r="I106" s="62"/>
      <c r="J106" s="62"/>
      <c r="K106" s="62"/>
      <c r="L106" s="62"/>
      <c r="M106" s="62"/>
      <c r="N106" s="54">
        <f>N107</f>
        <v>7000</v>
      </c>
      <c r="O106" s="32"/>
      <c r="P106" s="32"/>
      <c r="Q106" s="32"/>
      <c r="R106" s="32"/>
      <c r="S106" s="31">
        <v>7000</v>
      </c>
      <c r="T106" s="121"/>
      <c r="V106" s="24"/>
    </row>
    <row r="107" spans="1:22" s="24" customFormat="1" ht="26.25">
      <c r="A107" s="55">
        <f t="shared" si="2"/>
        <v>92</v>
      </c>
      <c r="B107" s="57" t="s">
        <v>22</v>
      </c>
      <c r="C107" s="53" t="s">
        <v>66</v>
      </c>
      <c r="D107" s="51" t="s">
        <v>68</v>
      </c>
      <c r="E107" s="51" t="s">
        <v>198</v>
      </c>
      <c r="F107" s="51" t="s">
        <v>51</v>
      </c>
      <c r="G107" s="51" t="s">
        <v>21</v>
      </c>
      <c r="H107" s="58"/>
      <c r="I107" s="43"/>
      <c r="J107" s="43"/>
      <c r="K107" s="43"/>
      <c r="L107" s="43"/>
      <c r="M107" s="43"/>
      <c r="N107" s="58">
        <v>7000</v>
      </c>
      <c r="O107" s="30"/>
      <c r="P107" s="30"/>
      <c r="Q107" s="30"/>
      <c r="R107" s="30"/>
      <c r="S107" s="29">
        <v>7000</v>
      </c>
      <c r="T107" s="120"/>
      <c r="U107" s="1"/>
      <c r="V107" s="1"/>
    </row>
    <row r="108" spans="1:22" ht="127.5">
      <c r="A108" s="55">
        <f t="shared" si="2"/>
        <v>93</v>
      </c>
      <c r="B108" s="63" t="s">
        <v>170</v>
      </c>
      <c r="C108" s="53" t="s">
        <v>66</v>
      </c>
      <c r="D108" s="53" t="s">
        <v>68</v>
      </c>
      <c r="E108" s="53" t="s">
        <v>198</v>
      </c>
      <c r="F108" s="53" t="s">
        <v>52</v>
      </c>
      <c r="G108" s="53"/>
      <c r="H108" s="54"/>
      <c r="I108" s="62"/>
      <c r="J108" s="62"/>
      <c r="K108" s="62"/>
      <c r="L108" s="62"/>
      <c r="M108" s="62"/>
      <c r="N108" s="54">
        <f>N109</f>
        <v>23010</v>
      </c>
      <c r="O108" s="7"/>
      <c r="P108" s="7"/>
      <c r="Q108" s="7"/>
      <c r="R108" s="7"/>
      <c r="S108" s="4">
        <v>23010</v>
      </c>
      <c r="T108" s="117"/>
      <c r="V108" s="24"/>
    </row>
    <row r="109" spans="1:22" s="24" customFormat="1" ht="26.25">
      <c r="A109" s="55">
        <f t="shared" si="2"/>
        <v>94</v>
      </c>
      <c r="B109" s="60" t="s">
        <v>24</v>
      </c>
      <c r="C109" s="53" t="s">
        <v>66</v>
      </c>
      <c r="D109" s="51" t="s">
        <v>68</v>
      </c>
      <c r="E109" s="51" t="s">
        <v>198</v>
      </c>
      <c r="F109" s="51" t="s">
        <v>52</v>
      </c>
      <c r="G109" s="51" t="s">
        <v>23</v>
      </c>
      <c r="H109" s="58">
        <v>42000</v>
      </c>
      <c r="I109" s="43"/>
      <c r="J109" s="43"/>
      <c r="K109" s="43"/>
      <c r="L109" s="43"/>
      <c r="M109" s="43"/>
      <c r="N109" s="58">
        <v>23010</v>
      </c>
      <c r="O109" s="30"/>
      <c r="P109" s="30"/>
      <c r="Q109" s="30"/>
      <c r="R109" s="30"/>
      <c r="S109" s="29">
        <v>23010</v>
      </c>
      <c r="T109" s="120"/>
      <c r="U109" s="1">
        <v>13370.12</v>
      </c>
      <c r="V109" s="1"/>
    </row>
    <row r="110" spans="1:20" ht="51">
      <c r="A110" s="55">
        <f t="shared" si="2"/>
        <v>95</v>
      </c>
      <c r="B110" s="63" t="s">
        <v>287</v>
      </c>
      <c r="C110" s="53" t="s">
        <v>66</v>
      </c>
      <c r="D110" s="53" t="s">
        <v>68</v>
      </c>
      <c r="E110" s="53" t="s">
        <v>198</v>
      </c>
      <c r="F110" s="53" t="s">
        <v>109</v>
      </c>
      <c r="G110" s="53"/>
      <c r="H110" s="54" t="e">
        <f>#REF!</f>
        <v>#REF!</v>
      </c>
      <c r="I110" s="43"/>
      <c r="J110" s="43"/>
      <c r="K110" s="43"/>
      <c r="L110" s="43"/>
      <c r="M110" s="43"/>
      <c r="N110" s="54">
        <f>N111</f>
        <v>8200</v>
      </c>
      <c r="O110" s="30"/>
      <c r="P110" s="30"/>
      <c r="Q110" s="30"/>
      <c r="R110" s="30"/>
      <c r="S110" s="31">
        <v>4300</v>
      </c>
      <c r="T110" s="121"/>
    </row>
    <row r="111" spans="1:20" ht="76.5">
      <c r="A111" s="55">
        <f t="shared" si="2"/>
        <v>96</v>
      </c>
      <c r="B111" s="63" t="s">
        <v>266</v>
      </c>
      <c r="C111" s="53" t="s">
        <v>66</v>
      </c>
      <c r="D111" s="53" t="s">
        <v>68</v>
      </c>
      <c r="E111" s="53" t="s">
        <v>198</v>
      </c>
      <c r="F111" s="53" t="s">
        <v>60</v>
      </c>
      <c r="G111" s="53"/>
      <c r="H111" s="54"/>
      <c r="I111" s="43"/>
      <c r="J111" s="43"/>
      <c r="K111" s="43"/>
      <c r="L111" s="43"/>
      <c r="M111" s="43"/>
      <c r="N111" s="54">
        <f>N112</f>
        <v>8200</v>
      </c>
      <c r="O111" s="30"/>
      <c r="P111" s="30"/>
      <c r="Q111" s="30"/>
      <c r="R111" s="30"/>
      <c r="S111" s="31">
        <v>4300</v>
      </c>
      <c r="T111" s="121"/>
    </row>
    <row r="112" spans="1:22" ht="26.25">
      <c r="A112" s="55">
        <f t="shared" si="2"/>
        <v>97</v>
      </c>
      <c r="B112" s="56" t="s">
        <v>311</v>
      </c>
      <c r="C112" s="53" t="s">
        <v>66</v>
      </c>
      <c r="D112" s="53" t="s">
        <v>68</v>
      </c>
      <c r="E112" s="53" t="s">
        <v>198</v>
      </c>
      <c r="F112" s="53" t="s">
        <v>60</v>
      </c>
      <c r="G112" s="51"/>
      <c r="H112" s="58">
        <f>H114</f>
        <v>3000</v>
      </c>
      <c r="I112" s="43"/>
      <c r="J112" s="43"/>
      <c r="K112" s="43"/>
      <c r="L112" s="43"/>
      <c r="M112" s="43"/>
      <c r="N112" s="54">
        <f>SUM(N113:N114)</f>
        <v>8200</v>
      </c>
      <c r="O112" s="30"/>
      <c r="P112" s="30"/>
      <c r="Q112" s="30"/>
      <c r="R112" s="30"/>
      <c r="S112" s="31">
        <v>4300</v>
      </c>
      <c r="T112" s="121"/>
      <c r="V112" s="24"/>
    </row>
    <row r="113" spans="1:21" s="24" customFormat="1" ht="26.25">
      <c r="A113" s="55">
        <f t="shared" si="2"/>
        <v>98</v>
      </c>
      <c r="B113" s="59" t="s">
        <v>31</v>
      </c>
      <c r="C113" s="53" t="s">
        <v>66</v>
      </c>
      <c r="D113" s="51" t="s">
        <v>68</v>
      </c>
      <c r="E113" s="51" t="s">
        <v>198</v>
      </c>
      <c r="F113" s="51" t="s">
        <v>60</v>
      </c>
      <c r="G113" s="51" t="s">
        <v>30</v>
      </c>
      <c r="H113" s="58"/>
      <c r="I113" s="43"/>
      <c r="J113" s="43"/>
      <c r="K113" s="43"/>
      <c r="L113" s="43"/>
      <c r="M113" s="43"/>
      <c r="N113" s="58">
        <v>4000</v>
      </c>
      <c r="O113" s="30"/>
      <c r="P113" s="30"/>
      <c r="Q113" s="30"/>
      <c r="R113" s="30"/>
      <c r="S113" s="29">
        <v>4000</v>
      </c>
      <c r="T113" s="120"/>
      <c r="U113" s="1"/>
    </row>
    <row r="114" spans="1:22" s="24" customFormat="1" ht="43.5" customHeight="1">
      <c r="A114" s="55">
        <f t="shared" si="2"/>
        <v>99</v>
      </c>
      <c r="B114" s="60" t="s">
        <v>39</v>
      </c>
      <c r="C114" s="53" t="s">
        <v>66</v>
      </c>
      <c r="D114" s="51" t="s">
        <v>68</v>
      </c>
      <c r="E114" s="51" t="s">
        <v>198</v>
      </c>
      <c r="F114" s="51" t="s">
        <v>60</v>
      </c>
      <c r="G114" s="51" t="s">
        <v>38</v>
      </c>
      <c r="H114" s="58">
        <v>3000</v>
      </c>
      <c r="I114" s="43"/>
      <c r="J114" s="43"/>
      <c r="K114" s="43"/>
      <c r="L114" s="43"/>
      <c r="M114" s="43"/>
      <c r="N114" s="58">
        <v>4200</v>
      </c>
      <c r="O114" s="30"/>
      <c r="P114" s="30"/>
      <c r="Q114" s="30"/>
      <c r="R114" s="30"/>
      <c r="S114" s="29">
        <v>300</v>
      </c>
      <c r="T114" s="120"/>
      <c r="U114" s="1"/>
      <c r="V114" s="1"/>
    </row>
    <row r="115" spans="1:20" ht="78.75" customHeight="1">
      <c r="A115" s="55">
        <f t="shared" si="2"/>
        <v>100</v>
      </c>
      <c r="B115" s="52" t="s">
        <v>48</v>
      </c>
      <c r="C115" s="53" t="s">
        <v>66</v>
      </c>
      <c r="D115" s="45" t="s">
        <v>47</v>
      </c>
      <c r="E115" s="53" t="s">
        <v>11</v>
      </c>
      <c r="F115" s="53" t="s">
        <v>11</v>
      </c>
      <c r="G115" s="53" t="s">
        <v>11</v>
      </c>
      <c r="H115" s="54" t="e">
        <f>#REF!+H132</f>
        <v>#REF!</v>
      </c>
      <c r="I115" s="43"/>
      <c r="J115" s="43"/>
      <c r="K115" s="43"/>
      <c r="L115" s="43"/>
      <c r="M115" s="43"/>
      <c r="N115" s="54">
        <f>N116+N132</f>
        <v>1180000</v>
      </c>
      <c r="O115" s="30"/>
      <c r="P115" s="30"/>
      <c r="Q115" s="30"/>
      <c r="R115" s="30"/>
      <c r="S115" s="31">
        <v>736100</v>
      </c>
      <c r="T115" s="121"/>
    </row>
    <row r="116" spans="1:20" ht="114" customHeight="1">
      <c r="A116" s="55">
        <f t="shared" si="2"/>
        <v>101</v>
      </c>
      <c r="B116" s="52" t="s">
        <v>54</v>
      </c>
      <c r="C116" s="53" t="s">
        <v>66</v>
      </c>
      <c r="D116" s="53" t="s">
        <v>53</v>
      </c>
      <c r="E116" s="53"/>
      <c r="F116" s="53"/>
      <c r="G116" s="53"/>
      <c r="H116" s="54"/>
      <c r="I116" s="43"/>
      <c r="J116" s="43"/>
      <c r="K116" s="43"/>
      <c r="L116" s="43"/>
      <c r="M116" s="43"/>
      <c r="N116" s="54">
        <f>N117+N124</f>
        <v>11000</v>
      </c>
      <c r="S116" s="4">
        <v>11000</v>
      </c>
      <c r="T116" s="117"/>
    </row>
    <row r="117" spans="1:20" ht="42.75" customHeight="1">
      <c r="A117" s="55">
        <f t="shared" si="2"/>
        <v>102</v>
      </c>
      <c r="B117" s="56" t="s">
        <v>137</v>
      </c>
      <c r="C117" s="53" t="s">
        <v>66</v>
      </c>
      <c r="D117" s="53" t="s">
        <v>53</v>
      </c>
      <c r="E117" s="53" t="s">
        <v>167</v>
      </c>
      <c r="F117" s="53"/>
      <c r="G117" s="53"/>
      <c r="H117" s="54"/>
      <c r="I117" s="43"/>
      <c r="J117" s="43"/>
      <c r="K117" s="43"/>
      <c r="L117" s="43"/>
      <c r="M117" s="43"/>
      <c r="N117" s="54">
        <f>N118</f>
        <v>3000</v>
      </c>
      <c r="S117" s="4">
        <v>10000</v>
      </c>
      <c r="T117" s="117"/>
    </row>
    <row r="118" spans="1:20" ht="76.5">
      <c r="A118" s="55">
        <f t="shared" si="2"/>
        <v>103</v>
      </c>
      <c r="B118" s="80" t="s">
        <v>195</v>
      </c>
      <c r="C118" s="53" t="s">
        <v>66</v>
      </c>
      <c r="D118" s="53" t="s">
        <v>53</v>
      </c>
      <c r="E118" s="53" t="s">
        <v>196</v>
      </c>
      <c r="F118" s="53"/>
      <c r="G118" s="53"/>
      <c r="H118" s="54"/>
      <c r="I118" s="43"/>
      <c r="J118" s="43"/>
      <c r="K118" s="43"/>
      <c r="L118" s="43"/>
      <c r="M118" s="43"/>
      <c r="N118" s="54">
        <f>N119</f>
        <v>3000</v>
      </c>
      <c r="S118" s="4">
        <v>10000</v>
      </c>
      <c r="T118" s="117"/>
    </row>
    <row r="119" spans="1:20" ht="93.75" customHeight="1">
      <c r="A119" s="55">
        <f t="shared" si="2"/>
        <v>104</v>
      </c>
      <c r="B119" s="52" t="s">
        <v>55</v>
      </c>
      <c r="C119" s="53" t="s">
        <v>66</v>
      </c>
      <c r="D119" s="53" t="s">
        <v>53</v>
      </c>
      <c r="E119" s="81" t="s">
        <v>221</v>
      </c>
      <c r="F119" s="53"/>
      <c r="G119" s="53" t="s">
        <v>11</v>
      </c>
      <c r="H119" s="54" t="e">
        <f>#REF!</f>
        <v>#REF!</v>
      </c>
      <c r="I119" s="43"/>
      <c r="J119" s="43"/>
      <c r="K119" s="43"/>
      <c r="L119" s="43"/>
      <c r="M119" s="43"/>
      <c r="N119" s="54">
        <f>N120</f>
        <v>3000</v>
      </c>
      <c r="S119" s="4">
        <v>10000</v>
      </c>
      <c r="T119" s="117"/>
    </row>
    <row r="120" spans="1:20" ht="51">
      <c r="A120" s="55">
        <f t="shared" si="2"/>
        <v>105</v>
      </c>
      <c r="B120" s="63" t="s">
        <v>287</v>
      </c>
      <c r="C120" s="53" t="s">
        <v>66</v>
      </c>
      <c r="D120" s="53" t="s">
        <v>53</v>
      </c>
      <c r="E120" s="81" t="s">
        <v>221</v>
      </c>
      <c r="F120" s="53" t="s">
        <v>109</v>
      </c>
      <c r="G120" s="53" t="s">
        <v>11</v>
      </c>
      <c r="H120" s="54">
        <f>H122</f>
        <v>10000</v>
      </c>
      <c r="I120" s="43"/>
      <c r="J120" s="43"/>
      <c r="K120" s="43"/>
      <c r="L120" s="43"/>
      <c r="M120" s="43"/>
      <c r="N120" s="54">
        <f>N122</f>
        <v>3000</v>
      </c>
      <c r="S120" s="4">
        <v>10000</v>
      </c>
      <c r="T120" s="117"/>
    </row>
    <row r="121" spans="1:20" ht="76.5">
      <c r="A121" s="55">
        <f t="shared" si="2"/>
        <v>106</v>
      </c>
      <c r="B121" s="63" t="s">
        <v>266</v>
      </c>
      <c r="C121" s="53" t="s">
        <v>66</v>
      </c>
      <c r="D121" s="53" t="s">
        <v>53</v>
      </c>
      <c r="E121" s="81" t="s">
        <v>221</v>
      </c>
      <c r="F121" s="53" t="s">
        <v>59</v>
      </c>
      <c r="G121" s="53"/>
      <c r="H121" s="54"/>
      <c r="I121" s="43"/>
      <c r="J121" s="43"/>
      <c r="K121" s="43"/>
      <c r="L121" s="43"/>
      <c r="M121" s="43"/>
      <c r="N121" s="54">
        <f>N122</f>
        <v>3000</v>
      </c>
      <c r="S121" s="4">
        <v>10000</v>
      </c>
      <c r="T121" s="117"/>
    </row>
    <row r="122" spans="1:22" ht="26.25">
      <c r="A122" s="55">
        <f t="shared" si="2"/>
        <v>107</v>
      </c>
      <c r="B122" s="56" t="s">
        <v>311</v>
      </c>
      <c r="C122" s="53" t="s">
        <v>66</v>
      </c>
      <c r="D122" s="53" t="s">
        <v>53</v>
      </c>
      <c r="E122" s="81" t="s">
        <v>221</v>
      </c>
      <c r="F122" s="53" t="s">
        <v>60</v>
      </c>
      <c r="G122" s="53"/>
      <c r="H122" s="54">
        <f>H123</f>
        <v>10000</v>
      </c>
      <c r="I122" s="43"/>
      <c r="J122" s="43"/>
      <c r="K122" s="43"/>
      <c r="L122" s="43"/>
      <c r="M122" s="43"/>
      <c r="N122" s="54">
        <f>N123</f>
        <v>3000</v>
      </c>
      <c r="S122" s="4">
        <v>10000</v>
      </c>
      <c r="T122" s="117"/>
      <c r="V122" s="24"/>
    </row>
    <row r="123" spans="1:22" s="24" customFormat="1" ht="26.25">
      <c r="A123" s="55">
        <f t="shared" si="2"/>
        <v>108</v>
      </c>
      <c r="B123" s="60" t="s">
        <v>35</v>
      </c>
      <c r="C123" s="53" t="s">
        <v>66</v>
      </c>
      <c r="D123" s="51" t="s">
        <v>53</v>
      </c>
      <c r="E123" s="82" t="s">
        <v>221</v>
      </c>
      <c r="F123" s="51" t="s">
        <v>60</v>
      </c>
      <c r="G123" s="51" t="s">
        <v>34</v>
      </c>
      <c r="H123" s="58">
        <v>10000</v>
      </c>
      <c r="I123" s="43"/>
      <c r="J123" s="43"/>
      <c r="K123" s="43"/>
      <c r="L123" s="43"/>
      <c r="M123" s="43"/>
      <c r="N123" s="58">
        <v>3000</v>
      </c>
      <c r="O123" s="30"/>
      <c r="P123" s="30"/>
      <c r="Q123" s="30"/>
      <c r="R123" s="30"/>
      <c r="S123" s="29">
        <v>10000</v>
      </c>
      <c r="T123" s="120"/>
      <c r="U123" s="1"/>
      <c r="V123" s="1"/>
    </row>
    <row r="124" spans="1:20" ht="26.25">
      <c r="A124" s="55">
        <f t="shared" si="2"/>
        <v>109</v>
      </c>
      <c r="B124" s="52" t="s">
        <v>147</v>
      </c>
      <c r="C124" s="53" t="s">
        <v>66</v>
      </c>
      <c r="D124" s="68"/>
      <c r="E124" s="45" t="s">
        <v>172</v>
      </c>
      <c r="F124" s="68"/>
      <c r="G124" s="70"/>
      <c r="H124" s="58"/>
      <c r="I124" s="43"/>
      <c r="J124" s="43"/>
      <c r="K124" s="43"/>
      <c r="L124" s="43"/>
      <c r="M124" s="43"/>
      <c r="N124" s="54">
        <f aca="true" t="shared" si="4" ref="N124:N130">N125</f>
        <v>8000</v>
      </c>
      <c r="S124" s="4">
        <v>1000</v>
      </c>
      <c r="T124" s="117"/>
    </row>
    <row r="125" spans="1:20" ht="102">
      <c r="A125" s="55">
        <f t="shared" si="2"/>
        <v>110</v>
      </c>
      <c r="B125" s="52" t="s">
        <v>313</v>
      </c>
      <c r="C125" s="53" t="s">
        <v>66</v>
      </c>
      <c r="D125" s="45" t="s">
        <v>53</v>
      </c>
      <c r="E125" s="45" t="s">
        <v>176</v>
      </c>
      <c r="F125" s="68"/>
      <c r="G125" s="70"/>
      <c r="H125" s="58"/>
      <c r="I125" s="43"/>
      <c r="J125" s="43"/>
      <c r="K125" s="43"/>
      <c r="L125" s="43"/>
      <c r="M125" s="43"/>
      <c r="N125" s="54">
        <f>N126</f>
        <v>8000</v>
      </c>
      <c r="S125" s="4">
        <v>1000</v>
      </c>
      <c r="T125" s="117"/>
    </row>
    <row r="126" spans="1:20" ht="102">
      <c r="A126" s="55">
        <f t="shared" si="2"/>
        <v>111</v>
      </c>
      <c r="B126" s="52" t="s">
        <v>275</v>
      </c>
      <c r="C126" s="53" t="s">
        <v>66</v>
      </c>
      <c r="D126" s="45" t="s">
        <v>53</v>
      </c>
      <c r="E126" s="45" t="s">
        <v>176</v>
      </c>
      <c r="F126" s="68"/>
      <c r="G126" s="70"/>
      <c r="H126" s="58"/>
      <c r="I126" s="43"/>
      <c r="J126" s="43"/>
      <c r="K126" s="43"/>
      <c r="L126" s="43"/>
      <c r="M126" s="43"/>
      <c r="N126" s="54">
        <f>N127</f>
        <v>8000</v>
      </c>
      <c r="S126" s="4">
        <v>1000</v>
      </c>
      <c r="T126" s="117"/>
    </row>
    <row r="127" spans="1:20" ht="204">
      <c r="A127" s="55">
        <f t="shared" si="2"/>
        <v>112</v>
      </c>
      <c r="B127" s="64" t="s">
        <v>197</v>
      </c>
      <c r="C127" s="53" t="s">
        <v>66</v>
      </c>
      <c r="D127" s="45" t="s">
        <v>53</v>
      </c>
      <c r="E127" s="45" t="s">
        <v>222</v>
      </c>
      <c r="F127" s="68"/>
      <c r="G127" s="70"/>
      <c r="H127" s="58"/>
      <c r="I127" s="43"/>
      <c r="J127" s="43"/>
      <c r="K127" s="43"/>
      <c r="L127" s="43"/>
      <c r="M127" s="43"/>
      <c r="N127" s="54">
        <f t="shared" si="4"/>
        <v>8000</v>
      </c>
      <c r="S127" s="4">
        <v>1000</v>
      </c>
      <c r="T127" s="117"/>
    </row>
    <row r="128" spans="1:20" ht="51">
      <c r="A128" s="55">
        <f t="shared" si="2"/>
        <v>113</v>
      </c>
      <c r="B128" s="63" t="s">
        <v>287</v>
      </c>
      <c r="C128" s="53" t="s">
        <v>66</v>
      </c>
      <c r="D128" s="45" t="s">
        <v>53</v>
      </c>
      <c r="E128" s="45" t="s">
        <v>222</v>
      </c>
      <c r="F128" s="45" t="s">
        <v>109</v>
      </c>
      <c r="G128" s="83"/>
      <c r="H128" s="54"/>
      <c r="I128" s="62"/>
      <c r="J128" s="62"/>
      <c r="K128" s="62"/>
      <c r="L128" s="62"/>
      <c r="M128" s="62"/>
      <c r="N128" s="54">
        <f t="shared" si="4"/>
        <v>8000</v>
      </c>
      <c r="S128" s="4">
        <v>1000</v>
      </c>
      <c r="T128" s="117"/>
    </row>
    <row r="129" spans="1:20" ht="76.5">
      <c r="A129" s="55">
        <f t="shared" si="2"/>
        <v>114</v>
      </c>
      <c r="B129" s="63" t="s">
        <v>266</v>
      </c>
      <c r="C129" s="53" t="s">
        <v>66</v>
      </c>
      <c r="D129" s="45" t="s">
        <v>53</v>
      </c>
      <c r="E129" s="45" t="s">
        <v>222</v>
      </c>
      <c r="F129" s="45" t="s">
        <v>59</v>
      </c>
      <c r="G129" s="83"/>
      <c r="H129" s="54"/>
      <c r="I129" s="62"/>
      <c r="J129" s="62"/>
      <c r="K129" s="62"/>
      <c r="L129" s="62"/>
      <c r="M129" s="62"/>
      <c r="N129" s="54">
        <f t="shared" si="4"/>
        <v>8000</v>
      </c>
      <c r="S129" s="4">
        <v>1000</v>
      </c>
      <c r="T129" s="117"/>
    </row>
    <row r="130" spans="1:22" ht="96" customHeight="1">
      <c r="A130" s="55">
        <f t="shared" si="2"/>
        <v>115</v>
      </c>
      <c r="B130" s="56" t="s">
        <v>311</v>
      </c>
      <c r="C130" s="53" t="s">
        <v>66</v>
      </c>
      <c r="D130" s="45" t="s">
        <v>53</v>
      </c>
      <c r="E130" s="45" t="s">
        <v>222</v>
      </c>
      <c r="F130" s="45" t="s">
        <v>60</v>
      </c>
      <c r="G130" s="83"/>
      <c r="H130" s="54"/>
      <c r="I130" s="62"/>
      <c r="J130" s="62"/>
      <c r="K130" s="62"/>
      <c r="L130" s="62"/>
      <c r="M130" s="62"/>
      <c r="N130" s="84">
        <f t="shared" si="4"/>
        <v>8000</v>
      </c>
      <c r="O130" s="30"/>
      <c r="P130" s="30"/>
      <c r="Q130" s="30"/>
      <c r="R130" s="30"/>
      <c r="S130" s="33">
        <v>1000</v>
      </c>
      <c r="T130" s="122"/>
      <c r="V130" s="24"/>
    </row>
    <row r="131" spans="1:22" s="24" customFormat="1" ht="26.25">
      <c r="A131" s="55">
        <f t="shared" si="2"/>
        <v>116</v>
      </c>
      <c r="B131" s="60" t="s">
        <v>37</v>
      </c>
      <c r="C131" s="53" t="s">
        <v>66</v>
      </c>
      <c r="D131" s="68" t="s">
        <v>53</v>
      </c>
      <c r="E131" s="68" t="s">
        <v>222</v>
      </c>
      <c r="F131" s="68" t="s">
        <v>60</v>
      </c>
      <c r="G131" s="134">
        <v>310</v>
      </c>
      <c r="H131" s="58"/>
      <c r="I131" s="43"/>
      <c r="J131" s="43"/>
      <c r="K131" s="43"/>
      <c r="L131" s="43"/>
      <c r="M131" s="43"/>
      <c r="N131" s="58">
        <v>8000</v>
      </c>
      <c r="O131" s="135"/>
      <c r="P131" s="135"/>
      <c r="Q131" s="135"/>
      <c r="R131" s="135"/>
      <c r="S131" s="136">
        <v>1000</v>
      </c>
      <c r="T131" s="126"/>
      <c r="U131" s="1">
        <v>5300</v>
      </c>
      <c r="V131" s="1"/>
    </row>
    <row r="132" spans="1:20" ht="26.25">
      <c r="A132" s="55">
        <f t="shared" si="2"/>
        <v>117</v>
      </c>
      <c r="B132" s="52" t="s">
        <v>115</v>
      </c>
      <c r="C132" s="53" t="s">
        <v>66</v>
      </c>
      <c r="D132" s="53" t="s">
        <v>69</v>
      </c>
      <c r="E132" s="53"/>
      <c r="F132" s="53"/>
      <c r="G132" s="79" t="s">
        <v>11</v>
      </c>
      <c r="H132" s="54" t="e">
        <f>H133</f>
        <v>#REF!</v>
      </c>
      <c r="I132" s="43"/>
      <c r="J132" s="43"/>
      <c r="K132" s="43"/>
      <c r="L132" s="43"/>
      <c r="M132" s="43"/>
      <c r="N132" s="54">
        <f>N133+N150</f>
        <v>1169000</v>
      </c>
      <c r="S132" s="4">
        <v>725100</v>
      </c>
      <c r="T132" s="117"/>
    </row>
    <row r="133" spans="1:20" ht="26.25">
      <c r="A133" s="55">
        <f t="shared" si="2"/>
        <v>118</v>
      </c>
      <c r="B133" s="56" t="s">
        <v>137</v>
      </c>
      <c r="C133" s="53" t="s">
        <v>66</v>
      </c>
      <c r="D133" s="53" t="s">
        <v>69</v>
      </c>
      <c r="E133" s="53" t="s">
        <v>167</v>
      </c>
      <c r="F133" s="53"/>
      <c r="G133" s="79"/>
      <c r="H133" s="54" t="e">
        <f>H134</f>
        <v>#REF!</v>
      </c>
      <c r="I133" s="43"/>
      <c r="J133" s="43"/>
      <c r="K133" s="43"/>
      <c r="L133" s="43"/>
      <c r="M133" s="43"/>
      <c r="N133" s="54">
        <f>N134</f>
        <v>1147000</v>
      </c>
      <c r="S133" s="4">
        <v>703100</v>
      </c>
      <c r="T133" s="117"/>
    </row>
    <row r="134" spans="1:20" ht="127.5">
      <c r="A134" s="55">
        <f aca="true" t="shared" si="5" ref="A134:A206">A133+1</f>
        <v>119</v>
      </c>
      <c r="B134" s="52" t="s">
        <v>152</v>
      </c>
      <c r="C134" s="53" t="s">
        <v>66</v>
      </c>
      <c r="D134" s="53" t="s">
        <v>69</v>
      </c>
      <c r="E134" s="53" t="s">
        <v>187</v>
      </c>
      <c r="F134" s="53"/>
      <c r="G134" s="79"/>
      <c r="H134" s="54" t="e">
        <f>H136+H143</f>
        <v>#REF!</v>
      </c>
      <c r="I134" s="43"/>
      <c r="J134" s="43"/>
      <c r="K134" s="43"/>
      <c r="L134" s="43"/>
      <c r="M134" s="43"/>
      <c r="N134" s="54">
        <f>N136+N143+N158</f>
        <v>1147000</v>
      </c>
      <c r="S134" s="4">
        <v>703100</v>
      </c>
      <c r="T134" s="117"/>
    </row>
    <row r="135" spans="1:20" ht="102" customHeight="1">
      <c r="A135" s="55">
        <f t="shared" si="5"/>
        <v>120</v>
      </c>
      <c r="B135" s="61" t="s">
        <v>204</v>
      </c>
      <c r="C135" s="53" t="s">
        <v>66</v>
      </c>
      <c r="D135" s="53" t="s">
        <v>69</v>
      </c>
      <c r="E135" s="53" t="s">
        <v>238</v>
      </c>
      <c r="F135" s="53"/>
      <c r="G135" s="79"/>
      <c r="H135" s="54"/>
      <c r="I135" s="43"/>
      <c r="J135" s="43"/>
      <c r="K135" s="43"/>
      <c r="L135" s="43"/>
      <c r="M135" s="43"/>
      <c r="N135" s="54">
        <f>N136</f>
        <v>956000</v>
      </c>
      <c r="S135" s="4">
        <v>518700</v>
      </c>
      <c r="T135" s="117"/>
    </row>
    <row r="136" spans="1:20" ht="153">
      <c r="A136" s="55">
        <f t="shared" si="5"/>
        <v>121</v>
      </c>
      <c r="B136" s="56" t="s">
        <v>142</v>
      </c>
      <c r="C136" s="53" t="s">
        <v>66</v>
      </c>
      <c r="D136" s="53" t="s">
        <v>69</v>
      </c>
      <c r="E136" s="53" t="s">
        <v>238</v>
      </c>
      <c r="F136" s="53" t="s">
        <v>43</v>
      </c>
      <c r="G136" s="79"/>
      <c r="H136" s="54">
        <f>H137</f>
        <v>672000</v>
      </c>
      <c r="I136" s="43"/>
      <c r="J136" s="43"/>
      <c r="K136" s="43"/>
      <c r="L136" s="43"/>
      <c r="M136" s="43"/>
      <c r="N136" s="54">
        <f>N137</f>
        <v>956000</v>
      </c>
      <c r="S136" s="4">
        <v>518700</v>
      </c>
      <c r="T136" s="117"/>
    </row>
    <row r="137" spans="1:20" ht="51">
      <c r="A137" s="55">
        <f t="shared" si="5"/>
        <v>122</v>
      </c>
      <c r="B137" s="56" t="s">
        <v>106</v>
      </c>
      <c r="C137" s="53" t="s">
        <v>66</v>
      </c>
      <c r="D137" s="53" t="s">
        <v>69</v>
      </c>
      <c r="E137" s="53" t="s">
        <v>238</v>
      </c>
      <c r="F137" s="53" t="s">
        <v>44</v>
      </c>
      <c r="G137" s="79"/>
      <c r="H137" s="54">
        <f>H138</f>
        <v>672000</v>
      </c>
      <c r="I137" s="43"/>
      <c r="J137" s="43"/>
      <c r="K137" s="43"/>
      <c r="L137" s="43"/>
      <c r="M137" s="43"/>
      <c r="N137" s="54">
        <f>N138</f>
        <v>956000</v>
      </c>
      <c r="S137" s="4">
        <v>518700</v>
      </c>
      <c r="T137" s="117"/>
    </row>
    <row r="138" spans="1:20" ht="84" customHeight="1">
      <c r="A138" s="55">
        <f t="shared" si="5"/>
        <v>123</v>
      </c>
      <c r="B138" s="56" t="s">
        <v>264</v>
      </c>
      <c r="C138" s="53" t="s">
        <v>66</v>
      </c>
      <c r="D138" s="53" t="s">
        <v>69</v>
      </c>
      <c r="E138" s="53" t="s">
        <v>238</v>
      </c>
      <c r="F138" s="53" t="s">
        <v>107</v>
      </c>
      <c r="G138" s="79"/>
      <c r="H138" s="54">
        <f>H139+H141</f>
        <v>672000</v>
      </c>
      <c r="I138" s="43"/>
      <c r="J138" s="43"/>
      <c r="K138" s="43"/>
      <c r="L138" s="43"/>
      <c r="M138" s="43"/>
      <c r="N138" s="54">
        <f>N139+N141</f>
        <v>956000</v>
      </c>
      <c r="S138" s="4">
        <v>518700</v>
      </c>
      <c r="T138" s="117"/>
    </row>
    <row r="139" spans="1:24" ht="26.25">
      <c r="A139" s="55">
        <f t="shared" si="5"/>
        <v>124</v>
      </c>
      <c r="B139" s="60" t="s">
        <v>20</v>
      </c>
      <c r="C139" s="53" t="s">
        <v>66</v>
      </c>
      <c r="D139" s="51" t="s">
        <v>69</v>
      </c>
      <c r="E139" s="51" t="s">
        <v>238</v>
      </c>
      <c r="F139" s="51" t="s">
        <v>107</v>
      </c>
      <c r="G139" s="51" t="s">
        <v>19</v>
      </c>
      <c r="H139" s="58">
        <v>521000</v>
      </c>
      <c r="I139" s="43"/>
      <c r="J139" s="43"/>
      <c r="K139" s="43"/>
      <c r="L139" s="43"/>
      <c r="M139" s="43"/>
      <c r="N139" s="58">
        <v>734000</v>
      </c>
      <c r="O139" s="24"/>
      <c r="P139" s="24"/>
      <c r="Q139" s="24"/>
      <c r="R139" s="24"/>
      <c r="S139" s="23">
        <v>398400</v>
      </c>
      <c r="T139" s="133"/>
      <c r="U139" s="1">
        <v>727464.02</v>
      </c>
      <c r="V139" s="24">
        <v>11000</v>
      </c>
      <c r="W139" s="24"/>
      <c r="X139" s="152"/>
    </row>
    <row r="140" spans="1:24" ht="102">
      <c r="A140" s="55">
        <f t="shared" si="5"/>
        <v>125</v>
      </c>
      <c r="B140" s="63" t="s">
        <v>265</v>
      </c>
      <c r="C140" s="53" t="s">
        <v>66</v>
      </c>
      <c r="D140" s="53" t="s">
        <v>69</v>
      </c>
      <c r="E140" s="53" t="s">
        <v>238</v>
      </c>
      <c r="F140" s="53" t="s">
        <v>122</v>
      </c>
      <c r="G140" s="53"/>
      <c r="H140" s="54"/>
      <c r="I140" s="62"/>
      <c r="J140" s="62"/>
      <c r="K140" s="62"/>
      <c r="L140" s="62"/>
      <c r="M140" s="62"/>
      <c r="N140" s="54">
        <f>N141</f>
        <v>222000</v>
      </c>
      <c r="S140" s="4">
        <v>120300</v>
      </c>
      <c r="T140" s="117"/>
      <c r="V140" s="24"/>
      <c r="X140" s="43"/>
    </row>
    <row r="141" spans="1:24" s="24" customFormat="1" ht="26.25">
      <c r="A141" s="55">
        <f t="shared" si="5"/>
        <v>126</v>
      </c>
      <c r="B141" s="60" t="s">
        <v>24</v>
      </c>
      <c r="C141" s="53" t="s">
        <v>66</v>
      </c>
      <c r="D141" s="51" t="s">
        <v>69</v>
      </c>
      <c r="E141" s="51" t="s">
        <v>238</v>
      </c>
      <c r="F141" s="51" t="s">
        <v>122</v>
      </c>
      <c r="G141" s="51" t="s">
        <v>23</v>
      </c>
      <c r="H141" s="58">
        <v>151000</v>
      </c>
      <c r="I141" s="43"/>
      <c r="J141" s="43"/>
      <c r="K141" s="43"/>
      <c r="L141" s="43"/>
      <c r="M141" s="43"/>
      <c r="N141" s="58">
        <v>222000</v>
      </c>
      <c r="O141" s="1"/>
      <c r="P141" s="1"/>
      <c r="Q141" s="1"/>
      <c r="R141" s="1"/>
      <c r="S141" s="5">
        <v>120300</v>
      </c>
      <c r="T141" s="118"/>
      <c r="U141" s="1">
        <v>217661.89</v>
      </c>
      <c r="X141" s="152"/>
    </row>
    <row r="142" spans="1:20" ht="102">
      <c r="A142" s="55">
        <f t="shared" si="5"/>
        <v>127</v>
      </c>
      <c r="B142" s="56" t="s">
        <v>205</v>
      </c>
      <c r="C142" s="53" t="s">
        <v>66</v>
      </c>
      <c r="D142" s="53" t="s">
        <v>69</v>
      </c>
      <c r="E142" s="53" t="s">
        <v>247</v>
      </c>
      <c r="F142" s="53"/>
      <c r="G142" s="53"/>
      <c r="H142" s="54"/>
      <c r="I142" s="62"/>
      <c r="J142" s="62"/>
      <c r="K142" s="62"/>
      <c r="L142" s="62"/>
      <c r="M142" s="62"/>
      <c r="N142" s="54">
        <f>N143</f>
        <v>190000</v>
      </c>
      <c r="S142" s="4">
        <v>183400</v>
      </c>
      <c r="T142" s="117"/>
    </row>
    <row r="143" spans="1:20" ht="51">
      <c r="A143" s="55">
        <f t="shared" si="5"/>
        <v>128</v>
      </c>
      <c r="B143" s="63" t="s">
        <v>287</v>
      </c>
      <c r="C143" s="53" t="s">
        <v>66</v>
      </c>
      <c r="D143" s="53" t="s">
        <v>69</v>
      </c>
      <c r="E143" s="53" t="s">
        <v>247</v>
      </c>
      <c r="F143" s="53" t="s">
        <v>109</v>
      </c>
      <c r="G143" s="51"/>
      <c r="H143" s="54" t="e">
        <f>#REF!</f>
        <v>#REF!</v>
      </c>
      <c r="I143" s="43"/>
      <c r="J143" s="43"/>
      <c r="K143" s="43"/>
      <c r="L143" s="43"/>
      <c r="M143" s="43"/>
      <c r="N143" s="54">
        <f>N144</f>
        <v>190000</v>
      </c>
      <c r="S143" s="4">
        <v>183400</v>
      </c>
      <c r="T143" s="117"/>
    </row>
    <row r="144" spans="1:20" ht="76.5">
      <c r="A144" s="55">
        <f t="shared" si="5"/>
        <v>129</v>
      </c>
      <c r="B144" s="63" t="s">
        <v>266</v>
      </c>
      <c r="C144" s="53" t="s">
        <v>66</v>
      </c>
      <c r="D144" s="53" t="s">
        <v>69</v>
      </c>
      <c r="E144" s="53" t="s">
        <v>247</v>
      </c>
      <c r="F144" s="53" t="s">
        <v>60</v>
      </c>
      <c r="G144" s="51"/>
      <c r="H144" s="54"/>
      <c r="I144" s="43"/>
      <c r="J144" s="43"/>
      <c r="K144" s="43"/>
      <c r="L144" s="43"/>
      <c r="M144" s="43"/>
      <c r="N144" s="54">
        <f>N145</f>
        <v>190000</v>
      </c>
      <c r="S144" s="4">
        <v>183400</v>
      </c>
      <c r="T144" s="117"/>
    </row>
    <row r="145" spans="1:22" ht="81" customHeight="1">
      <c r="A145" s="55">
        <f t="shared" si="5"/>
        <v>130</v>
      </c>
      <c r="B145" s="56" t="s">
        <v>311</v>
      </c>
      <c r="C145" s="53" t="s">
        <v>66</v>
      </c>
      <c r="D145" s="53" t="s">
        <v>69</v>
      </c>
      <c r="E145" s="53" t="s">
        <v>247</v>
      </c>
      <c r="F145" s="53" t="s">
        <v>60</v>
      </c>
      <c r="G145" s="53"/>
      <c r="H145" s="54" t="e">
        <f>H146+#REF!+#REF!+H147+H148+H149</f>
        <v>#REF!</v>
      </c>
      <c r="I145" s="43"/>
      <c r="J145" s="43"/>
      <c r="K145" s="43"/>
      <c r="L145" s="43"/>
      <c r="M145" s="43"/>
      <c r="N145" s="54">
        <f>N146+N147+N148+N149</f>
        <v>190000</v>
      </c>
      <c r="S145" s="4">
        <v>183400</v>
      </c>
      <c r="T145" s="117"/>
      <c r="U145" s="144"/>
      <c r="V145" s="24"/>
    </row>
    <row r="146" spans="1:21" s="24" customFormat="1" ht="26.25">
      <c r="A146" s="55">
        <f t="shared" si="5"/>
        <v>131</v>
      </c>
      <c r="B146" s="60" t="s">
        <v>31</v>
      </c>
      <c r="C146" s="53" t="s">
        <v>66</v>
      </c>
      <c r="D146" s="51" t="s">
        <v>69</v>
      </c>
      <c r="E146" s="51" t="s">
        <v>247</v>
      </c>
      <c r="F146" s="51" t="s">
        <v>60</v>
      </c>
      <c r="G146" s="51" t="s">
        <v>30</v>
      </c>
      <c r="H146" s="58">
        <v>90000</v>
      </c>
      <c r="I146" s="43"/>
      <c r="J146" s="43"/>
      <c r="K146" s="43"/>
      <c r="L146" s="43"/>
      <c r="M146" s="43"/>
      <c r="N146" s="58">
        <v>110000</v>
      </c>
      <c r="O146" s="135"/>
      <c r="P146" s="135"/>
      <c r="Q146" s="135"/>
      <c r="R146" s="135"/>
      <c r="S146" s="136">
        <v>116000</v>
      </c>
      <c r="T146" s="126"/>
      <c r="U146" s="43">
        <v>103330.32</v>
      </c>
    </row>
    <row r="147" spans="1:21" s="24" customFormat="1" ht="26.25">
      <c r="A147" s="55">
        <f t="shared" si="5"/>
        <v>132</v>
      </c>
      <c r="B147" s="60" t="s">
        <v>35</v>
      </c>
      <c r="C147" s="53" t="s">
        <v>66</v>
      </c>
      <c r="D147" s="51" t="s">
        <v>69</v>
      </c>
      <c r="E147" s="51" t="s">
        <v>247</v>
      </c>
      <c r="F147" s="51" t="s">
        <v>60</v>
      </c>
      <c r="G147" s="51" t="s">
        <v>34</v>
      </c>
      <c r="H147" s="58">
        <v>5000</v>
      </c>
      <c r="I147" s="43"/>
      <c r="J147" s="43"/>
      <c r="K147" s="43"/>
      <c r="L147" s="43"/>
      <c r="M147" s="43"/>
      <c r="N147" s="58">
        <v>10000</v>
      </c>
      <c r="O147" s="30"/>
      <c r="P147" s="30"/>
      <c r="Q147" s="30"/>
      <c r="R147" s="30"/>
      <c r="S147" s="29">
        <v>10000</v>
      </c>
      <c r="T147" s="126"/>
      <c r="U147" s="1">
        <v>2000</v>
      </c>
    </row>
    <row r="148" spans="1:21" s="24" customFormat="1" ht="26.25" customHeight="1">
      <c r="A148" s="55">
        <f t="shared" si="5"/>
        <v>133</v>
      </c>
      <c r="B148" s="60" t="s">
        <v>39</v>
      </c>
      <c r="C148" s="53" t="s">
        <v>66</v>
      </c>
      <c r="D148" s="51" t="s">
        <v>69</v>
      </c>
      <c r="E148" s="51" t="s">
        <v>247</v>
      </c>
      <c r="F148" s="51" t="s">
        <v>60</v>
      </c>
      <c r="G148" s="51" t="s">
        <v>38</v>
      </c>
      <c r="H148" s="58">
        <v>30000</v>
      </c>
      <c r="I148" s="43"/>
      <c r="J148" s="43"/>
      <c r="K148" s="43"/>
      <c r="L148" s="43"/>
      <c r="M148" s="43"/>
      <c r="N148" s="58">
        <v>50000</v>
      </c>
      <c r="S148" s="23">
        <v>38400</v>
      </c>
      <c r="T148" s="119"/>
      <c r="U148" s="1">
        <v>24535</v>
      </c>
    </row>
    <row r="149" spans="1:22" s="24" customFormat="1" ht="26.25" customHeight="1">
      <c r="A149" s="55">
        <f t="shared" si="5"/>
        <v>134</v>
      </c>
      <c r="B149" s="60" t="s">
        <v>39</v>
      </c>
      <c r="C149" s="53" t="s">
        <v>66</v>
      </c>
      <c r="D149" s="51" t="s">
        <v>69</v>
      </c>
      <c r="E149" s="51" t="s">
        <v>247</v>
      </c>
      <c r="F149" s="51" t="s">
        <v>60</v>
      </c>
      <c r="G149" s="51" t="s">
        <v>38</v>
      </c>
      <c r="H149" s="58">
        <v>16000</v>
      </c>
      <c r="I149" s="43"/>
      <c r="J149" s="43"/>
      <c r="K149" s="43"/>
      <c r="L149" s="43"/>
      <c r="M149" s="43"/>
      <c r="N149" s="58">
        <v>20000</v>
      </c>
      <c r="O149" s="30"/>
      <c r="P149" s="30"/>
      <c r="Q149" s="30"/>
      <c r="R149" s="30"/>
      <c r="S149" s="29">
        <v>19000</v>
      </c>
      <c r="T149" s="120"/>
      <c r="U149" s="1">
        <v>3105</v>
      </c>
      <c r="V149" s="1"/>
    </row>
    <row r="150" spans="1:20" ht="26.25">
      <c r="A150" s="55">
        <f t="shared" si="5"/>
        <v>135</v>
      </c>
      <c r="B150" s="85" t="s">
        <v>147</v>
      </c>
      <c r="C150" s="53" t="s">
        <v>66</v>
      </c>
      <c r="D150" s="53" t="s">
        <v>69</v>
      </c>
      <c r="E150" s="53" t="s">
        <v>172</v>
      </c>
      <c r="F150" s="51"/>
      <c r="G150" s="51"/>
      <c r="H150" s="58"/>
      <c r="I150" s="43"/>
      <c r="J150" s="43"/>
      <c r="K150" s="43"/>
      <c r="L150" s="43"/>
      <c r="M150" s="43"/>
      <c r="N150" s="54">
        <f>N151</f>
        <v>22000</v>
      </c>
      <c r="S150" s="4">
        <v>22000</v>
      </c>
      <c r="T150" s="117"/>
    </row>
    <row r="151" spans="1:20" ht="108.75" customHeight="1">
      <c r="A151" s="55">
        <f t="shared" si="5"/>
        <v>136</v>
      </c>
      <c r="B151" s="86" t="s">
        <v>314</v>
      </c>
      <c r="C151" s="53" t="s">
        <v>66</v>
      </c>
      <c r="D151" s="53" t="s">
        <v>69</v>
      </c>
      <c r="E151" s="53" t="s">
        <v>177</v>
      </c>
      <c r="F151" s="53"/>
      <c r="G151" s="53"/>
      <c r="H151" s="54"/>
      <c r="I151" s="62"/>
      <c r="J151" s="62"/>
      <c r="K151" s="62"/>
      <c r="L151" s="62"/>
      <c r="M151" s="62"/>
      <c r="N151" s="54">
        <f>N154</f>
        <v>22000</v>
      </c>
      <c r="S151" s="4">
        <v>22000</v>
      </c>
      <c r="T151" s="117"/>
    </row>
    <row r="152" spans="1:20" ht="108.75" customHeight="1">
      <c r="A152" s="55">
        <f t="shared" si="5"/>
        <v>137</v>
      </c>
      <c r="B152" s="86" t="s">
        <v>274</v>
      </c>
      <c r="C152" s="53" t="s">
        <v>66</v>
      </c>
      <c r="D152" s="53" t="s">
        <v>69</v>
      </c>
      <c r="E152" s="53" t="s">
        <v>177</v>
      </c>
      <c r="F152" s="53"/>
      <c r="G152" s="53"/>
      <c r="H152" s="54"/>
      <c r="I152" s="62"/>
      <c r="J152" s="62"/>
      <c r="K152" s="62"/>
      <c r="L152" s="62"/>
      <c r="M152" s="62"/>
      <c r="N152" s="54">
        <f>N153</f>
        <v>22000</v>
      </c>
      <c r="S152" s="4">
        <v>22000</v>
      </c>
      <c r="T152" s="117"/>
    </row>
    <row r="153" spans="1:20" ht="182.25" customHeight="1">
      <c r="A153" s="55">
        <f t="shared" si="5"/>
        <v>138</v>
      </c>
      <c r="B153" s="64" t="s">
        <v>197</v>
      </c>
      <c r="C153" s="53" t="s">
        <v>66</v>
      </c>
      <c r="D153" s="53" t="s">
        <v>69</v>
      </c>
      <c r="E153" s="53" t="s">
        <v>223</v>
      </c>
      <c r="F153" s="53"/>
      <c r="G153" s="53"/>
      <c r="H153" s="54"/>
      <c r="I153" s="62"/>
      <c r="J153" s="62"/>
      <c r="K153" s="62"/>
      <c r="L153" s="62"/>
      <c r="M153" s="62"/>
      <c r="N153" s="54">
        <f>N154</f>
        <v>22000</v>
      </c>
      <c r="S153" s="4">
        <v>22000</v>
      </c>
      <c r="T153" s="117"/>
    </row>
    <row r="154" spans="1:20" ht="51">
      <c r="A154" s="55">
        <f t="shared" si="5"/>
        <v>139</v>
      </c>
      <c r="B154" s="63" t="s">
        <v>287</v>
      </c>
      <c r="C154" s="53" t="s">
        <v>66</v>
      </c>
      <c r="D154" s="53" t="s">
        <v>69</v>
      </c>
      <c r="E154" s="53" t="s">
        <v>223</v>
      </c>
      <c r="F154" s="53" t="s">
        <v>109</v>
      </c>
      <c r="G154" s="53"/>
      <c r="H154" s="54"/>
      <c r="I154" s="62"/>
      <c r="J154" s="62"/>
      <c r="K154" s="62"/>
      <c r="L154" s="62"/>
      <c r="M154" s="62"/>
      <c r="N154" s="54">
        <f>N155</f>
        <v>22000</v>
      </c>
      <c r="S154" s="4">
        <v>22000</v>
      </c>
      <c r="T154" s="117"/>
    </row>
    <row r="155" spans="1:20" ht="76.5">
      <c r="A155" s="55">
        <f t="shared" si="5"/>
        <v>140</v>
      </c>
      <c r="B155" s="63" t="s">
        <v>266</v>
      </c>
      <c r="C155" s="53" t="s">
        <v>66</v>
      </c>
      <c r="D155" s="53" t="s">
        <v>69</v>
      </c>
      <c r="E155" s="53" t="s">
        <v>223</v>
      </c>
      <c r="F155" s="53" t="s">
        <v>59</v>
      </c>
      <c r="G155" s="53"/>
      <c r="H155" s="54"/>
      <c r="I155" s="62"/>
      <c r="J155" s="62"/>
      <c r="K155" s="62"/>
      <c r="L155" s="62"/>
      <c r="M155" s="62"/>
      <c r="N155" s="54">
        <f>N156</f>
        <v>22000</v>
      </c>
      <c r="S155" s="4">
        <v>22000</v>
      </c>
      <c r="T155" s="117"/>
    </row>
    <row r="156" spans="1:22" ht="84.75" customHeight="1">
      <c r="A156" s="55">
        <f t="shared" si="5"/>
        <v>141</v>
      </c>
      <c r="B156" s="56" t="s">
        <v>311</v>
      </c>
      <c r="C156" s="53" t="s">
        <v>66</v>
      </c>
      <c r="D156" s="53" t="s">
        <v>69</v>
      </c>
      <c r="E156" s="53" t="s">
        <v>223</v>
      </c>
      <c r="F156" s="53" t="s">
        <v>60</v>
      </c>
      <c r="G156" s="53"/>
      <c r="H156" s="54"/>
      <c r="I156" s="62"/>
      <c r="J156" s="62"/>
      <c r="K156" s="62"/>
      <c r="L156" s="62"/>
      <c r="M156" s="62"/>
      <c r="N156" s="54">
        <f>N157</f>
        <v>22000</v>
      </c>
      <c r="S156" s="4">
        <v>22000</v>
      </c>
      <c r="T156" s="117"/>
      <c r="V156" s="24"/>
    </row>
    <row r="157" spans="1:22" s="24" customFormat="1" ht="33.75" customHeight="1">
      <c r="A157" s="55">
        <f t="shared" si="5"/>
        <v>142</v>
      </c>
      <c r="B157" s="60" t="s">
        <v>39</v>
      </c>
      <c r="C157" s="53" t="s">
        <v>66</v>
      </c>
      <c r="D157" s="51" t="s">
        <v>69</v>
      </c>
      <c r="E157" s="51" t="s">
        <v>223</v>
      </c>
      <c r="F157" s="51" t="s">
        <v>60</v>
      </c>
      <c r="G157" s="51" t="s">
        <v>38</v>
      </c>
      <c r="H157" s="58"/>
      <c r="I157" s="43"/>
      <c r="J157" s="43"/>
      <c r="K157" s="43"/>
      <c r="L157" s="43"/>
      <c r="M157" s="43"/>
      <c r="N157" s="58">
        <v>22000</v>
      </c>
      <c r="O157" s="30"/>
      <c r="P157" s="30"/>
      <c r="Q157" s="30"/>
      <c r="R157" s="30"/>
      <c r="S157" s="29">
        <v>22000</v>
      </c>
      <c r="T157" s="120"/>
      <c r="U157" s="1"/>
      <c r="V157" s="1"/>
    </row>
    <row r="158" spans="1:20" ht="204">
      <c r="A158" s="55">
        <f t="shared" si="5"/>
        <v>143</v>
      </c>
      <c r="B158" s="64" t="s">
        <v>197</v>
      </c>
      <c r="C158" s="53" t="s">
        <v>66</v>
      </c>
      <c r="D158" s="53" t="s">
        <v>69</v>
      </c>
      <c r="E158" s="53" t="s">
        <v>239</v>
      </c>
      <c r="F158" s="53"/>
      <c r="G158" s="53"/>
      <c r="H158" s="54"/>
      <c r="I158" s="62"/>
      <c r="J158" s="62"/>
      <c r="K158" s="62"/>
      <c r="L158" s="62"/>
      <c r="M158" s="62"/>
      <c r="N158" s="54">
        <f>N159</f>
        <v>1000</v>
      </c>
      <c r="S158" s="4">
        <v>1000</v>
      </c>
      <c r="T158" s="117"/>
    </row>
    <row r="159" spans="1:20" ht="26.25">
      <c r="A159" s="55">
        <f t="shared" si="5"/>
        <v>144</v>
      </c>
      <c r="B159" s="64" t="s">
        <v>111</v>
      </c>
      <c r="C159" s="53" t="s">
        <v>66</v>
      </c>
      <c r="D159" s="53" t="s">
        <v>69</v>
      </c>
      <c r="E159" s="53" t="s">
        <v>239</v>
      </c>
      <c r="F159" s="53" t="s">
        <v>112</v>
      </c>
      <c r="G159" s="53"/>
      <c r="H159" s="54"/>
      <c r="I159" s="62"/>
      <c r="J159" s="62"/>
      <c r="K159" s="62"/>
      <c r="L159" s="62"/>
      <c r="M159" s="62"/>
      <c r="N159" s="54">
        <f>N160</f>
        <v>1000</v>
      </c>
      <c r="S159" s="4">
        <v>1000</v>
      </c>
      <c r="T159" s="117"/>
    </row>
    <row r="160" spans="1:22" ht="26.25">
      <c r="A160" s="55">
        <f t="shared" si="5"/>
        <v>145</v>
      </c>
      <c r="B160" s="52" t="s">
        <v>251</v>
      </c>
      <c r="C160" s="53" t="s">
        <v>66</v>
      </c>
      <c r="D160" s="53" t="s">
        <v>69</v>
      </c>
      <c r="E160" s="53" t="s">
        <v>239</v>
      </c>
      <c r="F160" s="53" t="s">
        <v>252</v>
      </c>
      <c r="G160" s="53"/>
      <c r="H160" s="54"/>
      <c r="I160" s="62"/>
      <c r="J160" s="62"/>
      <c r="K160" s="62"/>
      <c r="L160" s="62"/>
      <c r="M160" s="62"/>
      <c r="N160" s="54">
        <f>N161+N163</f>
        <v>1000</v>
      </c>
      <c r="S160" s="4">
        <v>1000</v>
      </c>
      <c r="T160" s="117"/>
      <c r="V160" s="24"/>
    </row>
    <row r="161" spans="1:21" s="24" customFormat="1" ht="41.25" customHeight="1">
      <c r="A161" s="55">
        <f t="shared" si="5"/>
        <v>146</v>
      </c>
      <c r="B161" s="153" t="s">
        <v>325</v>
      </c>
      <c r="C161" s="53" t="s">
        <v>66</v>
      </c>
      <c r="D161" s="51" t="s">
        <v>69</v>
      </c>
      <c r="E161" s="53" t="s">
        <v>239</v>
      </c>
      <c r="F161" s="51" t="s">
        <v>252</v>
      </c>
      <c r="G161" s="51" t="s">
        <v>326</v>
      </c>
      <c r="H161" s="58"/>
      <c r="I161" s="43"/>
      <c r="J161" s="43"/>
      <c r="K161" s="43"/>
      <c r="L161" s="43"/>
      <c r="M161" s="43"/>
      <c r="N161" s="58">
        <v>200</v>
      </c>
      <c r="O161" s="135"/>
      <c r="P161" s="135"/>
      <c r="Q161" s="135"/>
      <c r="R161" s="135"/>
      <c r="S161" s="136">
        <v>1000</v>
      </c>
      <c r="T161" s="126"/>
      <c r="U161" s="43"/>
    </row>
    <row r="162" spans="1:22" s="24" customFormat="1" ht="24" customHeight="1">
      <c r="A162" s="55">
        <f t="shared" si="5"/>
        <v>147</v>
      </c>
      <c r="B162" s="139" t="s">
        <v>327</v>
      </c>
      <c r="C162" s="53" t="s">
        <v>66</v>
      </c>
      <c r="D162" s="51" t="s">
        <v>69</v>
      </c>
      <c r="E162" s="51" t="s">
        <v>239</v>
      </c>
      <c r="F162" s="51" t="s">
        <v>252</v>
      </c>
      <c r="G162" s="51" t="s">
        <v>328</v>
      </c>
      <c r="H162" s="58"/>
      <c r="I162" s="47"/>
      <c r="J162" s="47"/>
      <c r="K162" s="47"/>
      <c r="L162" s="47"/>
      <c r="M162" s="47"/>
      <c r="N162" s="58">
        <v>0</v>
      </c>
      <c r="O162" s="30"/>
      <c r="P162" s="30"/>
      <c r="Q162" s="30"/>
      <c r="R162" s="30"/>
      <c r="S162" s="141">
        <v>25000</v>
      </c>
      <c r="T162" s="120"/>
      <c r="V162" s="1"/>
    </row>
    <row r="163" spans="1:22" s="24" customFormat="1" ht="25.5" customHeight="1">
      <c r="A163" s="55">
        <v>147</v>
      </c>
      <c r="B163" s="60" t="s">
        <v>320</v>
      </c>
      <c r="C163" s="53" t="s">
        <v>66</v>
      </c>
      <c r="D163" s="51" t="s">
        <v>69</v>
      </c>
      <c r="E163" s="51" t="s">
        <v>239</v>
      </c>
      <c r="F163" s="51" t="s">
        <v>252</v>
      </c>
      <c r="G163" s="51" t="s">
        <v>321</v>
      </c>
      <c r="H163" s="58"/>
      <c r="I163" s="43"/>
      <c r="J163" s="43"/>
      <c r="K163" s="43"/>
      <c r="L163" s="43"/>
      <c r="M163" s="43"/>
      <c r="N163" s="58">
        <v>800</v>
      </c>
      <c r="O163" s="30"/>
      <c r="P163" s="30"/>
      <c r="Q163" s="30"/>
      <c r="R163" s="30"/>
      <c r="S163" s="29"/>
      <c r="T163" s="120"/>
      <c r="U163" s="1">
        <v>249.58</v>
      </c>
      <c r="V163" s="1"/>
    </row>
    <row r="164" spans="1:20" ht="26.25">
      <c r="A164" s="55">
        <v>148</v>
      </c>
      <c r="B164" s="52" t="s">
        <v>57</v>
      </c>
      <c r="C164" s="53" t="s">
        <v>66</v>
      </c>
      <c r="D164" s="53" t="s">
        <v>56</v>
      </c>
      <c r="E164" s="53" t="s">
        <v>11</v>
      </c>
      <c r="F164" s="53"/>
      <c r="G164" s="53" t="s">
        <v>11</v>
      </c>
      <c r="H164" s="54" t="e">
        <f>H165</f>
        <v>#REF!</v>
      </c>
      <c r="I164" s="43"/>
      <c r="J164" s="43"/>
      <c r="K164" s="43"/>
      <c r="L164" s="43"/>
      <c r="M164" s="43"/>
      <c r="N164" s="54">
        <f>N165+N225+N222</f>
        <v>4016463.96</v>
      </c>
      <c r="S164" s="4">
        <v>2359833.89</v>
      </c>
      <c r="T164" s="117"/>
    </row>
    <row r="165" spans="1:20" ht="26.25">
      <c r="A165" s="55">
        <f t="shared" si="5"/>
        <v>149</v>
      </c>
      <c r="B165" s="52" t="s">
        <v>116</v>
      </c>
      <c r="C165" s="53" t="s">
        <v>66</v>
      </c>
      <c r="D165" s="53" t="s">
        <v>103</v>
      </c>
      <c r="E165" s="53"/>
      <c r="F165" s="53"/>
      <c r="G165" s="53"/>
      <c r="H165" s="54" t="e">
        <f>H166+#REF!+#REF!</f>
        <v>#REF!</v>
      </c>
      <c r="I165" s="43"/>
      <c r="J165" s="43"/>
      <c r="K165" s="43"/>
      <c r="L165" s="43"/>
      <c r="M165" s="43"/>
      <c r="N165" s="54">
        <f>N166+N203+N218</f>
        <v>3567423.46</v>
      </c>
      <c r="S165" s="4">
        <v>2354833.89</v>
      </c>
      <c r="T165" s="117"/>
    </row>
    <row r="166" spans="1:20" ht="26.25">
      <c r="A166" s="55">
        <f t="shared" si="5"/>
        <v>150</v>
      </c>
      <c r="B166" s="80" t="s">
        <v>147</v>
      </c>
      <c r="C166" s="53" t="s">
        <v>66</v>
      </c>
      <c r="D166" s="53" t="s">
        <v>103</v>
      </c>
      <c r="E166" s="53" t="s">
        <v>172</v>
      </c>
      <c r="F166" s="53"/>
      <c r="G166" s="53"/>
      <c r="H166" s="54" t="e">
        <f>H167+H183</f>
        <v>#REF!</v>
      </c>
      <c r="I166" s="43"/>
      <c r="J166" s="43"/>
      <c r="K166" s="43"/>
      <c r="L166" s="43"/>
      <c r="M166" s="43"/>
      <c r="N166" s="54">
        <f>N167+N183+N192</f>
        <v>3175123.46</v>
      </c>
      <c r="S166" s="4">
        <v>1841270.89</v>
      </c>
      <c r="T166" s="117"/>
    </row>
    <row r="167" spans="1:20" ht="112.5" customHeight="1">
      <c r="A167" s="55">
        <f t="shared" si="5"/>
        <v>151</v>
      </c>
      <c r="B167" s="56" t="s">
        <v>315</v>
      </c>
      <c r="C167" s="53" t="s">
        <v>66</v>
      </c>
      <c r="D167" s="53" t="s">
        <v>103</v>
      </c>
      <c r="E167" s="53" t="s">
        <v>178</v>
      </c>
      <c r="F167" s="53"/>
      <c r="G167" s="53"/>
      <c r="H167" s="54" t="e">
        <f>H170</f>
        <v>#REF!</v>
      </c>
      <c r="I167" s="43"/>
      <c r="J167" s="43"/>
      <c r="K167" s="43"/>
      <c r="L167" s="43"/>
      <c r="M167" s="43"/>
      <c r="N167" s="54">
        <f>N170+N174</f>
        <v>2245912.59</v>
      </c>
      <c r="S167" s="4">
        <v>1799270.89</v>
      </c>
      <c r="T167" s="117"/>
    </row>
    <row r="168" spans="1:20" ht="97.5" customHeight="1">
      <c r="A168" s="55">
        <f t="shared" si="5"/>
        <v>152</v>
      </c>
      <c r="B168" s="56" t="s">
        <v>276</v>
      </c>
      <c r="C168" s="53" t="s">
        <v>66</v>
      </c>
      <c r="D168" s="53" t="s">
        <v>103</v>
      </c>
      <c r="E168" s="53" t="s">
        <v>178</v>
      </c>
      <c r="F168" s="53"/>
      <c r="G168" s="53"/>
      <c r="H168" s="54"/>
      <c r="I168" s="43"/>
      <c r="J168" s="43"/>
      <c r="K168" s="43"/>
      <c r="L168" s="43"/>
      <c r="M168" s="43"/>
      <c r="N168" s="54">
        <f>N169</f>
        <v>2146912.59</v>
      </c>
      <c r="S168" s="4">
        <v>1601270.89</v>
      </c>
      <c r="T168" s="117"/>
    </row>
    <row r="169" spans="1:20" ht="189" customHeight="1">
      <c r="A169" s="55">
        <f t="shared" si="5"/>
        <v>153</v>
      </c>
      <c r="B169" s="64" t="s">
        <v>211</v>
      </c>
      <c r="C169" s="53" t="s">
        <v>66</v>
      </c>
      <c r="D169" s="53" t="s">
        <v>103</v>
      </c>
      <c r="E169" s="53" t="s">
        <v>224</v>
      </c>
      <c r="F169" s="53"/>
      <c r="G169" s="53"/>
      <c r="H169" s="54"/>
      <c r="I169" s="43"/>
      <c r="J169" s="43"/>
      <c r="K169" s="43"/>
      <c r="L169" s="43"/>
      <c r="M169" s="43"/>
      <c r="N169" s="54">
        <f>N170+U19</f>
        <v>2146912.59</v>
      </c>
      <c r="S169" s="4">
        <v>1601270.89</v>
      </c>
      <c r="T169" s="117"/>
    </row>
    <row r="170" spans="1:20" ht="92.25" customHeight="1">
      <c r="A170" s="55">
        <f t="shared" si="5"/>
        <v>154</v>
      </c>
      <c r="B170" s="63" t="s">
        <v>287</v>
      </c>
      <c r="C170" s="53" t="s">
        <v>66</v>
      </c>
      <c r="D170" s="53" t="s">
        <v>103</v>
      </c>
      <c r="E170" s="53" t="s">
        <v>224</v>
      </c>
      <c r="F170" s="53" t="s">
        <v>109</v>
      </c>
      <c r="G170" s="53"/>
      <c r="H170" s="54" t="e">
        <f>#REF!</f>
        <v>#REF!</v>
      </c>
      <c r="I170" s="43"/>
      <c r="J170" s="43"/>
      <c r="K170" s="43"/>
      <c r="L170" s="43"/>
      <c r="M170" s="43"/>
      <c r="N170" s="54">
        <f>N171</f>
        <v>2146912.59</v>
      </c>
      <c r="S170" s="4">
        <v>1601270.89</v>
      </c>
      <c r="T170" s="117"/>
    </row>
    <row r="171" spans="1:22" ht="92.25" customHeight="1">
      <c r="A171" s="55">
        <f t="shared" si="5"/>
        <v>155</v>
      </c>
      <c r="B171" s="63" t="s">
        <v>266</v>
      </c>
      <c r="C171" s="53" t="s">
        <v>66</v>
      </c>
      <c r="D171" s="53" t="s">
        <v>103</v>
      </c>
      <c r="E171" s="53" t="s">
        <v>224</v>
      </c>
      <c r="F171" s="53" t="s">
        <v>59</v>
      </c>
      <c r="G171" s="53"/>
      <c r="H171" s="54"/>
      <c r="I171" s="43"/>
      <c r="J171" s="43"/>
      <c r="K171" s="43"/>
      <c r="L171" s="43"/>
      <c r="M171" s="43"/>
      <c r="N171" s="54">
        <f>N172</f>
        <v>2146912.59</v>
      </c>
      <c r="S171" s="4">
        <v>1601270.89</v>
      </c>
      <c r="T171" s="117"/>
      <c r="V171" s="24"/>
    </row>
    <row r="172" spans="1:20" ht="114.75" customHeight="1">
      <c r="A172" s="55">
        <f t="shared" si="5"/>
        <v>156</v>
      </c>
      <c r="B172" s="56" t="s">
        <v>311</v>
      </c>
      <c r="C172" s="53" t="s">
        <v>66</v>
      </c>
      <c r="D172" s="53" t="s">
        <v>103</v>
      </c>
      <c r="E172" s="53" t="s">
        <v>224</v>
      </c>
      <c r="F172" s="53" t="s">
        <v>60</v>
      </c>
      <c r="G172" s="53"/>
      <c r="H172" s="54">
        <f>H173</f>
        <v>976490</v>
      </c>
      <c r="I172" s="43"/>
      <c r="J172" s="43"/>
      <c r="K172" s="43"/>
      <c r="L172" s="43"/>
      <c r="M172" s="43"/>
      <c r="N172" s="54">
        <f>N173</f>
        <v>2146912.59</v>
      </c>
      <c r="S172" s="4">
        <v>1601270.89</v>
      </c>
      <c r="T172" s="117"/>
    </row>
    <row r="173" spans="1:24" s="24" customFormat="1" ht="49.5" customHeight="1">
      <c r="A173" s="55">
        <f t="shared" si="5"/>
        <v>157</v>
      </c>
      <c r="B173" s="60" t="s">
        <v>33</v>
      </c>
      <c r="C173" s="53" t="s">
        <v>66</v>
      </c>
      <c r="D173" s="51" t="s">
        <v>103</v>
      </c>
      <c r="E173" s="51" t="s">
        <v>224</v>
      </c>
      <c r="F173" s="51" t="s">
        <v>60</v>
      </c>
      <c r="G173" s="51" t="s">
        <v>32</v>
      </c>
      <c r="H173" s="54">
        <v>976490</v>
      </c>
      <c r="I173" s="43"/>
      <c r="J173" s="43"/>
      <c r="K173" s="43"/>
      <c r="L173" s="43"/>
      <c r="M173" s="43"/>
      <c r="N173" s="58">
        <v>2146912.59</v>
      </c>
      <c r="O173" s="35"/>
      <c r="P173" s="35"/>
      <c r="Q173" s="35"/>
      <c r="R173" s="35"/>
      <c r="S173" s="36">
        <v>1601270.89</v>
      </c>
      <c r="T173" s="126"/>
      <c r="U173" s="145"/>
      <c r="V173" s="1"/>
      <c r="X173" s="149">
        <v>-95327.39</v>
      </c>
    </row>
    <row r="174" spans="1:20" ht="105.75" customHeight="1">
      <c r="A174" s="55">
        <f t="shared" si="5"/>
        <v>158</v>
      </c>
      <c r="B174" s="56" t="s">
        <v>315</v>
      </c>
      <c r="C174" s="53" t="s">
        <v>66</v>
      </c>
      <c r="D174" s="53" t="s">
        <v>103</v>
      </c>
      <c r="E174" s="53" t="s">
        <v>178</v>
      </c>
      <c r="F174" s="53"/>
      <c r="G174" s="53"/>
      <c r="H174" s="54"/>
      <c r="I174" s="62"/>
      <c r="J174" s="62"/>
      <c r="K174" s="62"/>
      <c r="L174" s="62"/>
      <c r="M174" s="62"/>
      <c r="N174" s="54">
        <f aca="true" t="shared" si="6" ref="N174:N179">N175</f>
        <v>99000</v>
      </c>
      <c r="S174" s="4">
        <v>198000</v>
      </c>
      <c r="T174" s="117"/>
    </row>
    <row r="175" spans="1:20" ht="156" customHeight="1">
      <c r="A175" s="55">
        <f t="shared" si="5"/>
        <v>159</v>
      </c>
      <c r="B175" s="52" t="s">
        <v>277</v>
      </c>
      <c r="C175" s="53" t="s">
        <v>66</v>
      </c>
      <c r="D175" s="53" t="s">
        <v>103</v>
      </c>
      <c r="E175" s="53" t="s">
        <v>178</v>
      </c>
      <c r="F175" s="53"/>
      <c r="G175" s="53"/>
      <c r="H175" s="54"/>
      <c r="I175" s="62"/>
      <c r="J175" s="62"/>
      <c r="K175" s="62"/>
      <c r="L175" s="62"/>
      <c r="M175" s="62"/>
      <c r="N175" s="54">
        <f t="shared" si="6"/>
        <v>99000</v>
      </c>
      <c r="S175" s="4">
        <v>198000</v>
      </c>
      <c r="T175" s="117"/>
    </row>
    <row r="176" spans="1:20" ht="186.75" customHeight="1">
      <c r="A176" s="55">
        <f t="shared" si="5"/>
        <v>160</v>
      </c>
      <c r="B176" s="64" t="s">
        <v>211</v>
      </c>
      <c r="C176" s="53" t="s">
        <v>66</v>
      </c>
      <c r="D176" s="53" t="s">
        <v>103</v>
      </c>
      <c r="E176" s="53" t="s">
        <v>224</v>
      </c>
      <c r="F176" s="53"/>
      <c r="G176" s="53"/>
      <c r="H176" s="54"/>
      <c r="I176" s="62"/>
      <c r="J176" s="62"/>
      <c r="K176" s="62"/>
      <c r="L176" s="62"/>
      <c r="M176" s="62"/>
      <c r="N176" s="54">
        <f t="shared" si="6"/>
        <v>99000</v>
      </c>
      <c r="S176" s="4">
        <v>198000</v>
      </c>
      <c r="T176" s="117"/>
    </row>
    <row r="177" spans="1:20" ht="71.25" customHeight="1">
      <c r="A177" s="55">
        <f t="shared" si="5"/>
        <v>161</v>
      </c>
      <c r="B177" s="63" t="s">
        <v>287</v>
      </c>
      <c r="C177" s="53" t="s">
        <v>66</v>
      </c>
      <c r="D177" s="53" t="s">
        <v>103</v>
      </c>
      <c r="E177" s="53" t="s">
        <v>224</v>
      </c>
      <c r="F177" s="53" t="s">
        <v>109</v>
      </c>
      <c r="G177" s="53"/>
      <c r="H177" s="54"/>
      <c r="I177" s="62"/>
      <c r="J177" s="62"/>
      <c r="K177" s="62"/>
      <c r="L177" s="62"/>
      <c r="M177" s="62"/>
      <c r="N177" s="54">
        <f t="shared" si="6"/>
        <v>99000</v>
      </c>
      <c r="S177" s="4">
        <v>198000</v>
      </c>
      <c r="T177" s="117"/>
    </row>
    <row r="178" spans="1:22" ht="90.75" customHeight="1">
      <c r="A178" s="55">
        <f t="shared" si="5"/>
        <v>162</v>
      </c>
      <c r="B178" s="63" t="s">
        <v>266</v>
      </c>
      <c r="C178" s="53" t="s">
        <v>66</v>
      </c>
      <c r="D178" s="53" t="s">
        <v>103</v>
      </c>
      <c r="E178" s="53" t="s">
        <v>224</v>
      </c>
      <c r="F178" s="53" t="s">
        <v>59</v>
      </c>
      <c r="G178" s="53"/>
      <c r="H178" s="54"/>
      <c r="I178" s="62"/>
      <c r="J178" s="62"/>
      <c r="K178" s="62"/>
      <c r="L178" s="62"/>
      <c r="M178" s="62"/>
      <c r="N178" s="54">
        <f>N179+N181</f>
        <v>99000</v>
      </c>
      <c r="S178" s="4">
        <v>198000</v>
      </c>
      <c r="T178" s="117"/>
      <c r="V178" s="24"/>
    </row>
    <row r="179" spans="1:20" ht="49.5" customHeight="1">
      <c r="A179" s="55">
        <f t="shared" si="5"/>
        <v>163</v>
      </c>
      <c r="B179" s="56" t="s">
        <v>311</v>
      </c>
      <c r="C179" s="53" t="s">
        <v>66</v>
      </c>
      <c r="D179" s="53" t="s">
        <v>278</v>
      </c>
      <c r="E179" s="53" t="s">
        <v>224</v>
      </c>
      <c r="F179" s="53" t="s">
        <v>60</v>
      </c>
      <c r="G179" s="53"/>
      <c r="H179" s="54"/>
      <c r="I179" s="62"/>
      <c r="J179" s="62"/>
      <c r="K179" s="62"/>
      <c r="L179" s="62"/>
      <c r="M179" s="62"/>
      <c r="N179" s="54">
        <f t="shared" si="6"/>
        <v>99000</v>
      </c>
      <c r="S179" s="4">
        <v>99000</v>
      </c>
      <c r="T179" s="117"/>
    </row>
    <row r="180" spans="1:21" s="24" customFormat="1" ht="49.5" customHeight="1">
      <c r="A180" s="55">
        <f t="shared" si="5"/>
        <v>164</v>
      </c>
      <c r="B180" s="60" t="s">
        <v>35</v>
      </c>
      <c r="C180" s="53" t="s">
        <v>66</v>
      </c>
      <c r="D180" s="51" t="s">
        <v>103</v>
      </c>
      <c r="E180" s="51" t="s">
        <v>224</v>
      </c>
      <c r="F180" s="51" t="s">
        <v>272</v>
      </c>
      <c r="G180" s="51" t="s">
        <v>34</v>
      </c>
      <c r="H180" s="54"/>
      <c r="I180" s="43"/>
      <c r="J180" s="43"/>
      <c r="K180" s="43"/>
      <c r="L180" s="43"/>
      <c r="M180" s="43"/>
      <c r="N180" s="58">
        <v>99000</v>
      </c>
      <c r="O180" s="30"/>
      <c r="P180" s="30"/>
      <c r="Q180" s="30"/>
      <c r="R180" s="30"/>
      <c r="S180" s="29">
        <v>99000</v>
      </c>
      <c r="T180" s="120"/>
      <c r="U180" s="1"/>
    </row>
    <row r="181" spans="1:20" ht="128.25" customHeight="1">
      <c r="A181" s="55">
        <f t="shared" si="5"/>
        <v>165</v>
      </c>
      <c r="B181" s="56" t="s">
        <v>283</v>
      </c>
      <c r="C181" s="53" t="s">
        <v>66</v>
      </c>
      <c r="D181" s="53" t="s">
        <v>103</v>
      </c>
      <c r="E181" s="53" t="s">
        <v>224</v>
      </c>
      <c r="F181" s="53" t="s">
        <v>60</v>
      </c>
      <c r="G181" s="53"/>
      <c r="H181" s="54"/>
      <c r="I181" s="62"/>
      <c r="J181" s="62"/>
      <c r="K181" s="62"/>
      <c r="L181" s="62"/>
      <c r="M181" s="62"/>
      <c r="N181" s="54">
        <f>N182</f>
        <v>0</v>
      </c>
      <c r="O181" s="30"/>
      <c r="P181" s="30"/>
      <c r="Q181" s="30"/>
      <c r="R181" s="30"/>
      <c r="S181" s="31">
        <v>99000</v>
      </c>
      <c r="T181" s="121"/>
    </row>
    <row r="182" spans="1:22" s="24" customFormat="1" ht="33" customHeight="1">
      <c r="A182" s="55">
        <f t="shared" si="5"/>
        <v>166</v>
      </c>
      <c r="B182" s="60" t="s">
        <v>35</v>
      </c>
      <c r="C182" s="53" t="s">
        <v>66</v>
      </c>
      <c r="D182" s="51" t="s">
        <v>103</v>
      </c>
      <c r="E182" s="51" t="s">
        <v>224</v>
      </c>
      <c r="F182" s="51" t="s">
        <v>60</v>
      </c>
      <c r="G182" s="51" t="s">
        <v>34</v>
      </c>
      <c r="H182" s="54"/>
      <c r="I182" s="43"/>
      <c r="J182" s="43"/>
      <c r="K182" s="43"/>
      <c r="L182" s="43"/>
      <c r="M182" s="43"/>
      <c r="N182" s="58">
        <v>0</v>
      </c>
      <c r="O182" s="30"/>
      <c r="P182" s="30"/>
      <c r="Q182" s="30"/>
      <c r="R182" s="30"/>
      <c r="S182" s="29">
        <v>99000</v>
      </c>
      <c r="T182" s="120"/>
      <c r="U182" s="1"/>
      <c r="V182" s="1"/>
    </row>
    <row r="183" spans="1:20" ht="101.25" customHeight="1">
      <c r="A183" s="55">
        <f t="shared" si="5"/>
        <v>167</v>
      </c>
      <c r="B183" s="87" t="s">
        <v>316</v>
      </c>
      <c r="C183" s="53" t="s">
        <v>66</v>
      </c>
      <c r="D183" s="53" t="s">
        <v>103</v>
      </c>
      <c r="E183" s="53" t="s">
        <v>179</v>
      </c>
      <c r="F183" s="53"/>
      <c r="G183" s="53"/>
      <c r="H183" s="54" t="e">
        <f>H186</f>
        <v>#REF!</v>
      </c>
      <c r="I183" s="43"/>
      <c r="J183" s="43"/>
      <c r="K183" s="43"/>
      <c r="L183" s="43"/>
      <c r="M183" s="43"/>
      <c r="N183" s="54">
        <f>N184</f>
        <v>797500</v>
      </c>
      <c r="S183" s="4">
        <v>42000</v>
      </c>
      <c r="T183" s="117"/>
    </row>
    <row r="184" spans="1:20" ht="61.5" customHeight="1">
      <c r="A184" s="55">
        <f t="shared" si="5"/>
        <v>168</v>
      </c>
      <c r="B184" s="88" t="s">
        <v>279</v>
      </c>
      <c r="C184" s="53" t="s">
        <v>66</v>
      </c>
      <c r="D184" s="53" t="s">
        <v>103</v>
      </c>
      <c r="E184" s="53" t="s">
        <v>179</v>
      </c>
      <c r="F184" s="53"/>
      <c r="G184" s="53"/>
      <c r="H184" s="54"/>
      <c r="I184" s="62"/>
      <c r="J184" s="62"/>
      <c r="K184" s="62"/>
      <c r="L184" s="62"/>
      <c r="M184" s="62"/>
      <c r="N184" s="54">
        <f>N185</f>
        <v>797500</v>
      </c>
      <c r="S184" s="4">
        <v>42000</v>
      </c>
      <c r="T184" s="117"/>
    </row>
    <row r="185" spans="1:20" ht="175.5" customHeight="1">
      <c r="A185" s="55">
        <f t="shared" si="5"/>
        <v>169</v>
      </c>
      <c r="B185" s="64" t="s">
        <v>197</v>
      </c>
      <c r="C185" s="53" t="s">
        <v>66</v>
      </c>
      <c r="D185" s="53" t="s">
        <v>103</v>
      </c>
      <c r="E185" s="53" t="s">
        <v>225</v>
      </c>
      <c r="F185" s="53"/>
      <c r="G185" s="53"/>
      <c r="H185" s="54"/>
      <c r="I185" s="43"/>
      <c r="J185" s="43"/>
      <c r="K185" s="43"/>
      <c r="L185" s="43"/>
      <c r="M185" s="43"/>
      <c r="N185" s="54">
        <f>N186</f>
        <v>797500</v>
      </c>
      <c r="S185" s="4">
        <v>42000</v>
      </c>
      <c r="T185" s="117"/>
    </row>
    <row r="186" spans="1:20" ht="64.5" customHeight="1">
      <c r="A186" s="55">
        <f t="shared" si="5"/>
        <v>170</v>
      </c>
      <c r="B186" s="63" t="s">
        <v>287</v>
      </c>
      <c r="C186" s="53" t="s">
        <v>66</v>
      </c>
      <c r="D186" s="53" t="s">
        <v>103</v>
      </c>
      <c r="E186" s="53" t="s">
        <v>225</v>
      </c>
      <c r="F186" s="53" t="s">
        <v>109</v>
      </c>
      <c r="G186" s="53"/>
      <c r="H186" s="54" t="e">
        <f>#REF!</f>
        <v>#REF!</v>
      </c>
      <c r="I186" s="43"/>
      <c r="J186" s="43"/>
      <c r="K186" s="43"/>
      <c r="L186" s="43"/>
      <c r="M186" s="43"/>
      <c r="N186" s="54">
        <f>N187</f>
        <v>797500</v>
      </c>
      <c r="S186" s="4">
        <v>42000</v>
      </c>
      <c r="T186" s="117"/>
    </row>
    <row r="187" spans="1:22" ht="85.5" customHeight="1">
      <c r="A187" s="55">
        <f t="shared" si="5"/>
        <v>171</v>
      </c>
      <c r="B187" s="63" t="s">
        <v>266</v>
      </c>
      <c r="C187" s="53" t="s">
        <v>66</v>
      </c>
      <c r="D187" s="53" t="s">
        <v>103</v>
      </c>
      <c r="E187" s="53" t="s">
        <v>225</v>
      </c>
      <c r="F187" s="53" t="s">
        <v>59</v>
      </c>
      <c r="G187" s="53"/>
      <c r="H187" s="54"/>
      <c r="I187" s="43"/>
      <c r="J187" s="43"/>
      <c r="K187" s="43"/>
      <c r="L187" s="43"/>
      <c r="M187" s="43"/>
      <c r="N187" s="54">
        <f>N188</f>
        <v>797500</v>
      </c>
      <c r="S187" s="4">
        <v>42000</v>
      </c>
      <c r="T187" s="117"/>
      <c r="V187" s="24"/>
    </row>
    <row r="188" spans="1:22" ht="90" customHeight="1">
      <c r="A188" s="55">
        <f t="shared" si="5"/>
        <v>172</v>
      </c>
      <c r="B188" s="56" t="s">
        <v>311</v>
      </c>
      <c r="C188" s="53" t="s">
        <v>66</v>
      </c>
      <c r="D188" s="53" t="s">
        <v>103</v>
      </c>
      <c r="E188" s="53" t="s">
        <v>225</v>
      </c>
      <c r="F188" s="53" t="s">
        <v>60</v>
      </c>
      <c r="G188" s="53"/>
      <c r="H188" s="54">
        <f>H189</f>
        <v>31000</v>
      </c>
      <c r="I188" s="43"/>
      <c r="J188" s="43"/>
      <c r="K188" s="43"/>
      <c r="L188" s="43"/>
      <c r="M188" s="43"/>
      <c r="N188" s="54">
        <f>N189+N191+N190</f>
        <v>797500</v>
      </c>
      <c r="S188" s="4">
        <v>42000</v>
      </c>
      <c r="T188" s="117"/>
      <c r="U188" s="144"/>
      <c r="V188" s="146"/>
    </row>
    <row r="189" spans="1:22" s="24" customFormat="1" ht="34.5" customHeight="1">
      <c r="A189" s="55">
        <f t="shared" si="5"/>
        <v>173</v>
      </c>
      <c r="B189" s="60" t="s">
        <v>35</v>
      </c>
      <c r="C189" s="53" t="s">
        <v>66</v>
      </c>
      <c r="D189" s="51" t="s">
        <v>103</v>
      </c>
      <c r="E189" s="51" t="s">
        <v>225</v>
      </c>
      <c r="F189" s="51" t="s">
        <v>60</v>
      </c>
      <c r="G189" s="51" t="s">
        <v>34</v>
      </c>
      <c r="H189" s="54">
        <v>31000</v>
      </c>
      <c r="I189" s="43"/>
      <c r="J189" s="43"/>
      <c r="K189" s="43"/>
      <c r="L189" s="43"/>
      <c r="M189" s="43"/>
      <c r="N189" s="58">
        <v>141000</v>
      </c>
      <c r="O189" s="30"/>
      <c r="P189" s="30"/>
      <c r="Q189" s="30"/>
      <c r="R189" s="30"/>
      <c r="S189" s="29">
        <v>42000</v>
      </c>
      <c r="T189" s="126"/>
      <c r="U189" s="1">
        <v>70248</v>
      </c>
      <c r="V189" s="146"/>
    </row>
    <row r="190" spans="1:22" ht="40.5" customHeight="1">
      <c r="A190" s="55"/>
      <c r="B190" s="60" t="s">
        <v>31</v>
      </c>
      <c r="C190" s="53" t="s">
        <v>66</v>
      </c>
      <c r="D190" s="51" t="s">
        <v>103</v>
      </c>
      <c r="E190" s="51" t="s">
        <v>225</v>
      </c>
      <c r="F190" s="51" t="s">
        <v>60</v>
      </c>
      <c r="G190" s="51" t="s">
        <v>30</v>
      </c>
      <c r="H190" s="54"/>
      <c r="I190" s="43"/>
      <c r="J190" s="43"/>
      <c r="K190" s="43"/>
      <c r="L190" s="43"/>
      <c r="M190" s="43"/>
      <c r="N190" s="58">
        <v>596500</v>
      </c>
      <c r="S190" s="5"/>
      <c r="T190" s="118"/>
      <c r="U190" s="43"/>
      <c r="V190" s="146"/>
    </row>
    <row r="191" spans="1:22" ht="66.75" customHeight="1">
      <c r="A191" s="55">
        <v>172</v>
      </c>
      <c r="B191" s="60" t="s">
        <v>33</v>
      </c>
      <c r="C191" s="53" t="s">
        <v>66</v>
      </c>
      <c r="D191" s="51" t="s">
        <v>103</v>
      </c>
      <c r="E191" s="51" t="s">
        <v>225</v>
      </c>
      <c r="F191" s="51" t="s">
        <v>60</v>
      </c>
      <c r="G191" s="51" t="s">
        <v>32</v>
      </c>
      <c r="H191" s="54"/>
      <c r="I191" s="43"/>
      <c r="J191" s="43"/>
      <c r="K191" s="43"/>
      <c r="L191" s="43"/>
      <c r="M191" s="43"/>
      <c r="N191" s="58">
        <v>60000</v>
      </c>
      <c r="S191" s="5"/>
      <c r="T191" s="118"/>
      <c r="U191" s="43">
        <v>59676.5</v>
      </c>
      <c r="V191" s="146"/>
    </row>
    <row r="192" spans="1:22" ht="66.75" customHeight="1">
      <c r="A192" s="55">
        <v>173</v>
      </c>
      <c r="B192" s="89" t="s">
        <v>284</v>
      </c>
      <c r="C192" s="53" t="s">
        <v>66</v>
      </c>
      <c r="D192" s="53" t="s">
        <v>103</v>
      </c>
      <c r="E192" s="53" t="s">
        <v>285</v>
      </c>
      <c r="F192" s="53"/>
      <c r="G192" s="53"/>
      <c r="H192" s="54"/>
      <c r="I192" s="62"/>
      <c r="J192" s="62"/>
      <c r="K192" s="62"/>
      <c r="L192" s="62"/>
      <c r="M192" s="62"/>
      <c r="N192" s="54">
        <f>N193</f>
        <v>131710.87</v>
      </c>
      <c r="S192" s="5"/>
      <c r="T192" s="118"/>
      <c r="V192" s="146"/>
    </row>
    <row r="193" spans="1:22" ht="84.75" customHeight="1">
      <c r="A193" s="55">
        <f t="shared" si="5"/>
        <v>174</v>
      </c>
      <c r="B193" s="89" t="s">
        <v>286</v>
      </c>
      <c r="C193" s="53" t="s">
        <v>66</v>
      </c>
      <c r="D193" s="51" t="s">
        <v>103</v>
      </c>
      <c r="E193" s="53" t="s">
        <v>285</v>
      </c>
      <c r="F193" s="51"/>
      <c r="G193" s="51"/>
      <c r="H193" s="54"/>
      <c r="I193" s="43"/>
      <c r="J193" s="43"/>
      <c r="K193" s="43"/>
      <c r="L193" s="43"/>
      <c r="M193" s="43"/>
      <c r="N193" s="58">
        <f>N194+N198</f>
        <v>131710.87</v>
      </c>
      <c r="S193" s="5"/>
      <c r="T193" s="118"/>
      <c r="V193" s="146"/>
    </row>
    <row r="194" spans="1:22" ht="66" customHeight="1">
      <c r="A194" s="55">
        <f t="shared" si="5"/>
        <v>175</v>
      </c>
      <c r="B194" s="63" t="s">
        <v>287</v>
      </c>
      <c r="C194" s="53" t="s">
        <v>66</v>
      </c>
      <c r="D194" s="53" t="s">
        <v>103</v>
      </c>
      <c r="E194" s="53" t="s">
        <v>285</v>
      </c>
      <c r="F194" s="53" t="s">
        <v>109</v>
      </c>
      <c r="G194" s="53"/>
      <c r="H194" s="54"/>
      <c r="I194" s="62"/>
      <c r="J194" s="62"/>
      <c r="K194" s="62"/>
      <c r="L194" s="62"/>
      <c r="M194" s="62"/>
      <c r="N194" s="54">
        <f>N195</f>
        <v>131710.87</v>
      </c>
      <c r="S194" s="5"/>
      <c r="T194" s="118"/>
      <c r="U194" s="147"/>
      <c r="V194" s="146"/>
    </row>
    <row r="195" spans="1:22" ht="56.25" customHeight="1">
      <c r="A195" s="55">
        <f t="shared" si="5"/>
        <v>176</v>
      </c>
      <c r="B195" s="56" t="s">
        <v>311</v>
      </c>
      <c r="C195" s="53" t="s">
        <v>66</v>
      </c>
      <c r="D195" s="51" t="s">
        <v>103</v>
      </c>
      <c r="E195" s="53" t="s">
        <v>285</v>
      </c>
      <c r="F195" s="51" t="s">
        <v>60</v>
      </c>
      <c r="G195" s="51"/>
      <c r="H195" s="54"/>
      <c r="I195" s="43"/>
      <c r="J195" s="43"/>
      <c r="K195" s="43"/>
      <c r="L195" s="43"/>
      <c r="M195" s="43"/>
      <c r="N195" s="58">
        <f>N197+N201+N196</f>
        <v>131710.87</v>
      </c>
      <c r="S195" s="5"/>
      <c r="T195" s="118"/>
      <c r="V195" s="146"/>
    </row>
    <row r="196" spans="1:22" ht="75.75" customHeight="1">
      <c r="A196" s="55">
        <v>177</v>
      </c>
      <c r="B196" s="60" t="s">
        <v>33</v>
      </c>
      <c r="C196" s="53" t="s">
        <v>66</v>
      </c>
      <c r="D196" s="51" t="s">
        <v>103</v>
      </c>
      <c r="E196" s="53" t="s">
        <v>285</v>
      </c>
      <c r="F196" s="51" t="s">
        <v>60</v>
      </c>
      <c r="G196" s="51" t="s">
        <v>32</v>
      </c>
      <c r="H196" s="54"/>
      <c r="I196" s="43"/>
      <c r="J196" s="43"/>
      <c r="K196" s="43"/>
      <c r="L196" s="43"/>
      <c r="M196" s="43"/>
      <c r="N196" s="58">
        <v>21010.87</v>
      </c>
      <c r="S196" s="5"/>
      <c r="T196" s="118"/>
      <c r="V196" s="146"/>
    </row>
    <row r="197" spans="1:24" ht="33.75" customHeight="1">
      <c r="A197" s="55">
        <f t="shared" si="5"/>
        <v>178</v>
      </c>
      <c r="B197" s="52" t="s">
        <v>35</v>
      </c>
      <c r="C197" s="53" t="s">
        <v>66</v>
      </c>
      <c r="D197" s="51" t="s">
        <v>103</v>
      </c>
      <c r="E197" s="53" t="s">
        <v>285</v>
      </c>
      <c r="F197" s="51" t="s">
        <v>60</v>
      </c>
      <c r="G197" s="51" t="s">
        <v>34</v>
      </c>
      <c r="H197" s="54"/>
      <c r="I197" s="43"/>
      <c r="J197" s="43"/>
      <c r="K197" s="43"/>
      <c r="L197" s="43"/>
      <c r="M197" s="43"/>
      <c r="N197" s="58">
        <v>110700</v>
      </c>
      <c r="S197" s="5"/>
      <c r="T197" s="118"/>
      <c r="U197" s="1">
        <v>110700</v>
      </c>
      <c r="V197" s="146"/>
      <c r="X197" s="149">
        <v>95327.39</v>
      </c>
    </row>
    <row r="198" spans="1:22" ht="58.5" customHeight="1" hidden="1">
      <c r="A198" s="55"/>
      <c r="B198" s="63"/>
      <c r="C198" s="53" t="s">
        <v>66</v>
      </c>
      <c r="D198" s="53"/>
      <c r="E198" s="53"/>
      <c r="F198" s="53"/>
      <c r="G198" s="53"/>
      <c r="H198" s="54"/>
      <c r="I198" s="62"/>
      <c r="J198" s="62"/>
      <c r="K198" s="62"/>
      <c r="L198" s="62"/>
      <c r="M198" s="62"/>
      <c r="N198" s="54"/>
      <c r="S198" s="5"/>
      <c r="T198" s="118"/>
      <c r="V198" s="146"/>
    </row>
    <row r="199" spans="1:22" ht="58.5" customHeight="1" hidden="1">
      <c r="A199" s="55"/>
      <c r="B199" s="63"/>
      <c r="C199" s="53" t="s">
        <v>66</v>
      </c>
      <c r="D199" s="51"/>
      <c r="E199" s="53"/>
      <c r="F199" s="51"/>
      <c r="G199" s="51"/>
      <c r="H199" s="54"/>
      <c r="I199" s="43"/>
      <c r="J199" s="43"/>
      <c r="K199" s="43"/>
      <c r="L199" s="43"/>
      <c r="M199" s="43"/>
      <c r="N199" s="58"/>
      <c r="S199" s="5"/>
      <c r="T199" s="118"/>
      <c r="V199" s="146"/>
    </row>
    <row r="200" spans="1:20" ht="58.5" customHeight="1" hidden="1">
      <c r="A200" s="55"/>
      <c r="B200" s="56"/>
      <c r="C200" s="53" t="s">
        <v>66</v>
      </c>
      <c r="D200" s="51"/>
      <c r="E200" s="53"/>
      <c r="F200" s="51"/>
      <c r="G200" s="51"/>
      <c r="H200" s="54"/>
      <c r="I200" s="43"/>
      <c r="J200" s="43"/>
      <c r="K200" s="43"/>
      <c r="L200" s="43"/>
      <c r="M200" s="43"/>
      <c r="N200" s="58"/>
      <c r="S200" s="5"/>
      <c r="T200" s="118"/>
    </row>
    <row r="201" spans="1:20" ht="54" customHeight="1">
      <c r="A201" s="55">
        <v>179</v>
      </c>
      <c r="B201" s="52" t="s">
        <v>39</v>
      </c>
      <c r="C201" s="53" t="s">
        <v>66</v>
      </c>
      <c r="D201" s="51" t="s">
        <v>103</v>
      </c>
      <c r="E201" s="53" t="s">
        <v>285</v>
      </c>
      <c r="F201" s="51" t="s">
        <v>60</v>
      </c>
      <c r="G201" s="51" t="s">
        <v>38</v>
      </c>
      <c r="H201" s="54"/>
      <c r="I201" s="43"/>
      <c r="J201" s="43"/>
      <c r="K201" s="43"/>
      <c r="L201" s="43"/>
      <c r="M201" s="43"/>
      <c r="N201" s="58">
        <v>0</v>
      </c>
      <c r="S201" s="5"/>
      <c r="T201" s="118"/>
    </row>
    <row r="202" spans="1:20" ht="34.5" customHeight="1">
      <c r="A202" s="55">
        <f>A201+1</f>
        <v>180</v>
      </c>
      <c r="B202" s="56" t="s">
        <v>137</v>
      </c>
      <c r="C202" s="53" t="s">
        <v>66</v>
      </c>
      <c r="D202" s="53" t="s">
        <v>103</v>
      </c>
      <c r="E202" s="53" t="s">
        <v>167</v>
      </c>
      <c r="F202" s="51"/>
      <c r="G202" s="51"/>
      <c r="H202" s="54"/>
      <c r="I202" s="43"/>
      <c r="J202" s="43"/>
      <c r="K202" s="43"/>
      <c r="L202" s="43"/>
      <c r="M202" s="43"/>
      <c r="N202" s="54">
        <f>N203</f>
        <v>391300</v>
      </c>
      <c r="S202" s="4">
        <v>158300</v>
      </c>
      <c r="T202" s="117"/>
    </row>
    <row r="203" spans="1:20" ht="127.5">
      <c r="A203" s="55">
        <f t="shared" si="5"/>
        <v>181</v>
      </c>
      <c r="B203" s="52" t="s">
        <v>152</v>
      </c>
      <c r="C203" s="53" t="s">
        <v>66</v>
      </c>
      <c r="D203" s="53" t="s">
        <v>103</v>
      </c>
      <c r="E203" s="53" t="s">
        <v>187</v>
      </c>
      <c r="F203" s="51"/>
      <c r="G203" s="51"/>
      <c r="H203" s="54"/>
      <c r="I203" s="43"/>
      <c r="J203" s="43"/>
      <c r="K203" s="43"/>
      <c r="L203" s="43"/>
      <c r="M203" s="43"/>
      <c r="N203" s="54">
        <f>N204+N211</f>
        <v>391300</v>
      </c>
      <c r="S203" s="4">
        <v>158300</v>
      </c>
      <c r="T203" s="117"/>
    </row>
    <row r="204" spans="1:20" ht="131.25" customHeight="1">
      <c r="A204" s="55">
        <f t="shared" si="5"/>
        <v>182</v>
      </c>
      <c r="B204" s="61" t="s">
        <v>204</v>
      </c>
      <c r="C204" s="53" t="s">
        <v>66</v>
      </c>
      <c r="D204" s="53" t="s">
        <v>103</v>
      </c>
      <c r="E204" s="53" t="s">
        <v>238</v>
      </c>
      <c r="F204" s="51"/>
      <c r="G204" s="51"/>
      <c r="H204" s="54"/>
      <c r="I204" s="43"/>
      <c r="J204" s="43"/>
      <c r="K204" s="43"/>
      <c r="L204" s="43"/>
      <c r="M204" s="43"/>
      <c r="N204" s="54">
        <f>N205</f>
        <v>230300</v>
      </c>
      <c r="S204" s="4">
        <v>77300</v>
      </c>
      <c r="T204" s="117"/>
    </row>
    <row r="205" spans="1:20" ht="177" customHeight="1">
      <c r="A205" s="55">
        <f t="shared" si="5"/>
        <v>183</v>
      </c>
      <c r="B205" s="56" t="s">
        <v>142</v>
      </c>
      <c r="C205" s="53" t="s">
        <v>66</v>
      </c>
      <c r="D205" s="53" t="s">
        <v>103</v>
      </c>
      <c r="E205" s="53" t="s">
        <v>238</v>
      </c>
      <c r="F205" s="53" t="s">
        <v>43</v>
      </c>
      <c r="G205" s="51"/>
      <c r="H205" s="54"/>
      <c r="I205" s="43"/>
      <c r="J205" s="43"/>
      <c r="K205" s="43"/>
      <c r="L205" s="43"/>
      <c r="M205" s="43"/>
      <c r="N205" s="54">
        <f>N206</f>
        <v>230300</v>
      </c>
      <c r="S205" s="4">
        <v>77300</v>
      </c>
      <c r="T205" s="117"/>
    </row>
    <row r="206" spans="1:22" ht="57" customHeight="1">
      <c r="A206" s="55">
        <f t="shared" si="5"/>
        <v>184</v>
      </c>
      <c r="B206" s="56" t="s">
        <v>106</v>
      </c>
      <c r="C206" s="53" t="s">
        <v>66</v>
      </c>
      <c r="D206" s="53" t="s">
        <v>103</v>
      </c>
      <c r="E206" s="53" t="s">
        <v>238</v>
      </c>
      <c r="F206" s="53" t="s">
        <v>44</v>
      </c>
      <c r="G206" s="51"/>
      <c r="H206" s="54"/>
      <c r="I206" s="43"/>
      <c r="J206" s="43"/>
      <c r="K206" s="43"/>
      <c r="L206" s="43"/>
      <c r="M206" s="43"/>
      <c r="N206" s="54">
        <f>N207+N209</f>
        <v>230300</v>
      </c>
      <c r="S206" s="4">
        <v>77300</v>
      </c>
      <c r="T206" s="117"/>
      <c r="V206" s="24"/>
    </row>
    <row r="207" spans="1:20" ht="57" customHeight="1">
      <c r="A207" s="55">
        <f aca="true" t="shared" si="7" ref="A207:A278">A206+1</f>
        <v>185</v>
      </c>
      <c r="B207" s="56" t="s">
        <v>268</v>
      </c>
      <c r="C207" s="53" t="s">
        <v>66</v>
      </c>
      <c r="D207" s="53" t="s">
        <v>103</v>
      </c>
      <c r="E207" s="53" t="s">
        <v>253</v>
      </c>
      <c r="F207" s="53" t="s">
        <v>107</v>
      </c>
      <c r="G207" s="51"/>
      <c r="H207" s="54"/>
      <c r="I207" s="43"/>
      <c r="J207" s="43"/>
      <c r="K207" s="43"/>
      <c r="L207" s="43"/>
      <c r="M207" s="43"/>
      <c r="N207" s="54">
        <f>N208</f>
        <v>158000</v>
      </c>
      <c r="S207" s="4">
        <v>58000</v>
      </c>
      <c r="T207" s="117"/>
    </row>
    <row r="208" spans="1:22" s="24" customFormat="1" ht="57" customHeight="1">
      <c r="A208" s="55">
        <f t="shared" si="7"/>
        <v>186</v>
      </c>
      <c r="B208" s="60" t="s">
        <v>20</v>
      </c>
      <c r="C208" s="53" t="s">
        <v>66</v>
      </c>
      <c r="D208" s="51" t="s">
        <v>103</v>
      </c>
      <c r="E208" s="51" t="s">
        <v>238</v>
      </c>
      <c r="F208" s="51" t="s">
        <v>254</v>
      </c>
      <c r="G208" s="51" t="s">
        <v>19</v>
      </c>
      <c r="H208" s="54"/>
      <c r="I208" s="43"/>
      <c r="J208" s="43"/>
      <c r="K208" s="43"/>
      <c r="L208" s="43"/>
      <c r="M208" s="43"/>
      <c r="N208" s="58">
        <v>158000</v>
      </c>
      <c r="S208" s="29">
        <v>58000</v>
      </c>
      <c r="T208" s="120"/>
      <c r="U208" s="1">
        <v>128183.16</v>
      </c>
      <c r="V208" s="24">
        <v>-15000</v>
      </c>
    </row>
    <row r="209" spans="1:20" ht="102">
      <c r="A209" s="55">
        <f t="shared" si="7"/>
        <v>187</v>
      </c>
      <c r="B209" s="63" t="s">
        <v>269</v>
      </c>
      <c r="C209" s="53" t="s">
        <v>66</v>
      </c>
      <c r="D209" s="53" t="s">
        <v>103</v>
      </c>
      <c r="E209" s="53" t="s">
        <v>238</v>
      </c>
      <c r="F209" s="53" t="s">
        <v>122</v>
      </c>
      <c r="G209" s="51"/>
      <c r="H209" s="54"/>
      <c r="I209" s="43"/>
      <c r="J209" s="43"/>
      <c r="K209" s="43"/>
      <c r="L209" s="43"/>
      <c r="M209" s="43"/>
      <c r="N209" s="54">
        <f>N210</f>
        <v>72300</v>
      </c>
      <c r="S209" s="4">
        <v>19300</v>
      </c>
      <c r="T209" s="117"/>
    </row>
    <row r="210" spans="1:22" s="24" customFormat="1" ht="26.25">
      <c r="A210" s="55">
        <f t="shared" si="7"/>
        <v>188</v>
      </c>
      <c r="B210" s="60" t="s">
        <v>24</v>
      </c>
      <c r="C210" s="53" t="s">
        <v>66</v>
      </c>
      <c r="D210" s="53" t="s">
        <v>103</v>
      </c>
      <c r="E210" s="53" t="s">
        <v>238</v>
      </c>
      <c r="F210" s="51" t="s">
        <v>122</v>
      </c>
      <c r="G210" s="51" t="s">
        <v>23</v>
      </c>
      <c r="H210" s="54"/>
      <c r="I210" s="43"/>
      <c r="J210" s="43"/>
      <c r="K210" s="43"/>
      <c r="L210" s="43"/>
      <c r="M210" s="43"/>
      <c r="N210" s="58">
        <v>72300</v>
      </c>
      <c r="S210" s="23">
        <v>19300</v>
      </c>
      <c r="T210" s="118"/>
      <c r="U210" s="1">
        <v>38711.3</v>
      </c>
      <c r="V210" s="24">
        <v>-15000</v>
      </c>
    </row>
    <row r="211" spans="1:20" ht="102">
      <c r="A211" s="55">
        <f t="shared" si="7"/>
        <v>189</v>
      </c>
      <c r="B211" s="56" t="s">
        <v>205</v>
      </c>
      <c r="C211" s="53" t="s">
        <v>66</v>
      </c>
      <c r="D211" s="53" t="s">
        <v>103</v>
      </c>
      <c r="E211" s="53" t="s">
        <v>247</v>
      </c>
      <c r="F211" s="51"/>
      <c r="G211" s="51"/>
      <c r="H211" s="54"/>
      <c r="I211" s="43"/>
      <c r="J211" s="43"/>
      <c r="K211" s="43"/>
      <c r="L211" s="43"/>
      <c r="M211" s="43"/>
      <c r="N211" s="54">
        <f>N212</f>
        <v>161000</v>
      </c>
      <c r="S211" s="4">
        <v>81000</v>
      </c>
      <c r="T211" s="117"/>
    </row>
    <row r="212" spans="1:20" ht="51">
      <c r="A212" s="55">
        <f t="shared" si="7"/>
        <v>190</v>
      </c>
      <c r="B212" s="63" t="s">
        <v>287</v>
      </c>
      <c r="C212" s="53" t="s">
        <v>66</v>
      </c>
      <c r="D212" s="53" t="s">
        <v>103</v>
      </c>
      <c r="E212" s="53" t="s">
        <v>247</v>
      </c>
      <c r="F212" s="53" t="s">
        <v>109</v>
      </c>
      <c r="G212" s="51"/>
      <c r="H212" s="54"/>
      <c r="I212" s="43"/>
      <c r="J212" s="43"/>
      <c r="K212" s="43"/>
      <c r="L212" s="43"/>
      <c r="M212" s="43"/>
      <c r="N212" s="54">
        <f>N213</f>
        <v>161000</v>
      </c>
      <c r="S212" s="4">
        <v>81000</v>
      </c>
      <c r="T212" s="117"/>
    </row>
    <row r="213" spans="1:22" ht="76.5">
      <c r="A213" s="55">
        <f t="shared" si="7"/>
        <v>191</v>
      </c>
      <c r="B213" s="63" t="s">
        <v>266</v>
      </c>
      <c r="C213" s="53" t="s">
        <v>66</v>
      </c>
      <c r="D213" s="53" t="s">
        <v>103</v>
      </c>
      <c r="E213" s="53" t="s">
        <v>247</v>
      </c>
      <c r="F213" s="53" t="s">
        <v>59</v>
      </c>
      <c r="G213" s="51"/>
      <c r="H213" s="54"/>
      <c r="I213" s="43"/>
      <c r="J213" s="43"/>
      <c r="K213" s="43"/>
      <c r="L213" s="43"/>
      <c r="M213" s="43"/>
      <c r="N213" s="54">
        <f>N214</f>
        <v>161000</v>
      </c>
      <c r="S213" s="4">
        <v>81000</v>
      </c>
      <c r="T213" s="117"/>
      <c r="V213" s="24"/>
    </row>
    <row r="214" spans="1:22" ht="26.25">
      <c r="A214" s="55">
        <f t="shared" si="7"/>
        <v>192</v>
      </c>
      <c r="B214" s="56" t="s">
        <v>311</v>
      </c>
      <c r="C214" s="53" t="s">
        <v>66</v>
      </c>
      <c r="D214" s="53" t="s">
        <v>103</v>
      </c>
      <c r="E214" s="53" t="s">
        <v>247</v>
      </c>
      <c r="F214" s="53" t="s">
        <v>60</v>
      </c>
      <c r="G214" s="51"/>
      <c r="H214" s="54"/>
      <c r="I214" s="43"/>
      <c r="J214" s="43"/>
      <c r="K214" s="43"/>
      <c r="L214" s="43"/>
      <c r="M214" s="43"/>
      <c r="N214" s="54">
        <f>N216+N217+N215</f>
        <v>161000</v>
      </c>
      <c r="S214" s="4">
        <v>81000</v>
      </c>
      <c r="T214" s="117"/>
      <c r="U214" s="144"/>
      <c r="V214" s="146"/>
    </row>
    <row r="215" spans="1:21" s="24" customFormat="1" ht="26.25">
      <c r="A215" s="55">
        <f t="shared" si="7"/>
        <v>193</v>
      </c>
      <c r="B215" s="59" t="s">
        <v>33</v>
      </c>
      <c r="C215" s="53" t="s">
        <v>66</v>
      </c>
      <c r="D215" s="51" t="s">
        <v>103</v>
      </c>
      <c r="E215" s="51" t="s">
        <v>247</v>
      </c>
      <c r="F215" s="51" t="s">
        <v>60</v>
      </c>
      <c r="G215" s="51" t="s">
        <v>32</v>
      </c>
      <c r="H215" s="58"/>
      <c r="I215" s="43"/>
      <c r="J215" s="43"/>
      <c r="K215" s="43"/>
      <c r="L215" s="43"/>
      <c r="M215" s="43"/>
      <c r="N215" s="58">
        <v>42000</v>
      </c>
      <c r="O215" s="30"/>
      <c r="P215" s="30"/>
      <c r="Q215" s="30"/>
      <c r="R215" s="30"/>
      <c r="S215" s="29">
        <v>42000</v>
      </c>
      <c r="T215" s="120"/>
      <c r="U215" s="1"/>
    </row>
    <row r="216" spans="1:21" s="24" customFormat="1" ht="51.75" customHeight="1">
      <c r="A216" s="55">
        <f t="shared" si="7"/>
        <v>194</v>
      </c>
      <c r="B216" s="59" t="s">
        <v>305</v>
      </c>
      <c r="C216" s="53" t="s">
        <v>66</v>
      </c>
      <c r="D216" s="51" t="s">
        <v>103</v>
      </c>
      <c r="E216" s="51" t="s">
        <v>247</v>
      </c>
      <c r="F216" s="51" t="s">
        <v>60</v>
      </c>
      <c r="G216" s="51" t="s">
        <v>38</v>
      </c>
      <c r="H216" s="54"/>
      <c r="I216" s="43"/>
      <c r="J216" s="43"/>
      <c r="K216" s="43"/>
      <c r="L216" s="43"/>
      <c r="M216" s="43"/>
      <c r="N216" s="58">
        <v>101400</v>
      </c>
      <c r="S216" s="23">
        <v>36400</v>
      </c>
      <c r="T216" s="118"/>
      <c r="U216" s="1">
        <v>67120</v>
      </c>
    </row>
    <row r="217" spans="1:21" s="24" customFormat="1" ht="26.25" customHeight="1">
      <c r="A217" s="55">
        <f t="shared" si="7"/>
        <v>195</v>
      </c>
      <c r="B217" s="60" t="s">
        <v>39</v>
      </c>
      <c r="C217" s="53" t="s">
        <v>66</v>
      </c>
      <c r="D217" s="51" t="s">
        <v>103</v>
      </c>
      <c r="E217" s="51" t="s">
        <v>247</v>
      </c>
      <c r="F217" s="51" t="s">
        <v>60</v>
      </c>
      <c r="G217" s="51" t="s">
        <v>38</v>
      </c>
      <c r="H217" s="54"/>
      <c r="I217" s="43"/>
      <c r="J217" s="43"/>
      <c r="K217" s="43"/>
      <c r="L217" s="43"/>
      <c r="M217" s="43"/>
      <c r="N217" s="58">
        <v>17600</v>
      </c>
      <c r="O217" s="30"/>
      <c r="P217" s="30"/>
      <c r="Q217" s="30"/>
      <c r="R217" s="30"/>
      <c r="S217" s="29">
        <v>2600</v>
      </c>
      <c r="T217" s="120"/>
      <c r="U217" s="1">
        <v>15000</v>
      </c>
    </row>
    <row r="218" spans="1:21" s="24" customFormat="1" ht="26.25" customHeight="1">
      <c r="A218" s="55">
        <v>196</v>
      </c>
      <c r="B218" s="52" t="s">
        <v>251</v>
      </c>
      <c r="C218" s="53" t="s">
        <v>66</v>
      </c>
      <c r="D218" s="53" t="s">
        <v>103</v>
      </c>
      <c r="E218" s="53" t="s">
        <v>239</v>
      </c>
      <c r="F218" s="53" t="s">
        <v>252</v>
      </c>
      <c r="G218" s="51"/>
      <c r="H218" s="54"/>
      <c r="I218" s="43"/>
      <c r="J218" s="43"/>
      <c r="K218" s="43"/>
      <c r="L218" s="43"/>
      <c r="M218" s="43"/>
      <c r="N218" s="54">
        <f>N219+N221</f>
        <v>1000</v>
      </c>
      <c r="O218" s="30"/>
      <c r="P218" s="30"/>
      <c r="Q218" s="30"/>
      <c r="R218" s="30"/>
      <c r="S218" s="29"/>
      <c r="T218" s="120"/>
      <c r="U218" s="1"/>
    </row>
    <row r="219" spans="1:20" s="24" customFormat="1" ht="26.25" customHeight="1">
      <c r="A219" s="55">
        <v>197</v>
      </c>
      <c r="B219" s="140" t="s">
        <v>325</v>
      </c>
      <c r="C219" s="53" t="s">
        <v>66</v>
      </c>
      <c r="D219" s="51" t="s">
        <v>103</v>
      </c>
      <c r="E219" s="51" t="s">
        <v>239</v>
      </c>
      <c r="F219" s="51" t="s">
        <v>252</v>
      </c>
      <c r="G219" s="51" t="s">
        <v>326</v>
      </c>
      <c r="H219" s="54"/>
      <c r="I219" s="43"/>
      <c r="J219" s="43"/>
      <c r="K219" s="43"/>
      <c r="L219" s="43"/>
      <c r="M219" s="43"/>
      <c r="N219" s="58">
        <v>200</v>
      </c>
      <c r="O219" s="30"/>
      <c r="P219" s="30"/>
      <c r="Q219" s="30"/>
      <c r="R219" s="30"/>
      <c r="S219" s="29"/>
      <c r="T219" s="120"/>
    </row>
    <row r="220" spans="1:20" s="24" customFormat="1" ht="25.5" customHeight="1">
      <c r="A220" s="55">
        <f>A219+1</f>
        <v>198</v>
      </c>
      <c r="B220" s="139" t="s">
        <v>327</v>
      </c>
      <c r="C220" s="53" t="s">
        <v>66</v>
      </c>
      <c r="D220" s="51" t="s">
        <v>103</v>
      </c>
      <c r="E220" s="51" t="s">
        <v>239</v>
      </c>
      <c r="F220" s="51" t="s">
        <v>252</v>
      </c>
      <c r="G220" s="51" t="s">
        <v>328</v>
      </c>
      <c r="H220" s="58"/>
      <c r="I220" s="47"/>
      <c r="J220" s="47"/>
      <c r="K220" s="47"/>
      <c r="L220" s="47"/>
      <c r="M220" s="47"/>
      <c r="N220" s="58">
        <v>0</v>
      </c>
      <c r="O220" s="30"/>
      <c r="P220" s="30"/>
      <c r="Q220" s="30"/>
      <c r="R220" s="30"/>
      <c r="S220" s="141">
        <v>25000</v>
      </c>
      <c r="T220" s="120"/>
    </row>
    <row r="221" spans="1:21" s="24" customFormat="1" ht="25.5" customHeight="1">
      <c r="A221" s="55">
        <v>198</v>
      </c>
      <c r="B221" s="60" t="s">
        <v>320</v>
      </c>
      <c r="C221" s="53" t="s">
        <v>66</v>
      </c>
      <c r="D221" s="51" t="s">
        <v>103</v>
      </c>
      <c r="E221" s="51" t="s">
        <v>239</v>
      </c>
      <c r="F221" s="51" t="s">
        <v>252</v>
      </c>
      <c r="G221" s="51" t="s">
        <v>321</v>
      </c>
      <c r="H221" s="58"/>
      <c r="I221" s="43"/>
      <c r="J221" s="43"/>
      <c r="K221" s="43"/>
      <c r="L221" s="43"/>
      <c r="M221" s="43"/>
      <c r="N221" s="58">
        <v>800</v>
      </c>
      <c r="O221" s="30"/>
      <c r="P221" s="30"/>
      <c r="Q221" s="30"/>
      <c r="R221" s="30"/>
      <c r="S221" s="29"/>
      <c r="T221" s="120"/>
      <c r="U221" s="1"/>
    </row>
    <row r="222" spans="1:22" s="24" customFormat="1" ht="45.75" customHeight="1">
      <c r="A222" s="55">
        <v>199</v>
      </c>
      <c r="B222" s="128" t="s">
        <v>309</v>
      </c>
      <c r="C222" s="53" t="s">
        <v>66</v>
      </c>
      <c r="D222" s="53" t="s">
        <v>103</v>
      </c>
      <c r="E222" s="130" t="s">
        <v>310</v>
      </c>
      <c r="F222" s="51"/>
      <c r="G222" s="51"/>
      <c r="H222" s="54"/>
      <c r="I222" s="43"/>
      <c r="J222" s="43"/>
      <c r="K222" s="43"/>
      <c r="L222" s="43"/>
      <c r="M222" s="43"/>
      <c r="N222" s="54">
        <f>N223</f>
        <v>444040.5</v>
      </c>
      <c r="O222" s="30"/>
      <c r="P222" s="30"/>
      <c r="Q222" s="30"/>
      <c r="R222" s="30"/>
      <c r="S222" s="29"/>
      <c r="T222" s="120"/>
      <c r="U222" s="1"/>
      <c r="V222" s="1"/>
    </row>
    <row r="223" spans="1:22" s="24" customFormat="1" ht="48.75" customHeight="1">
      <c r="A223" s="55">
        <v>200</v>
      </c>
      <c r="B223" s="56" t="s">
        <v>311</v>
      </c>
      <c r="C223" s="53" t="s">
        <v>66</v>
      </c>
      <c r="D223" s="51" t="s">
        <v>103</v>
      </c>
      <c r="E223" s="131" t="s">
        <v>310</v>
      </c>
      <c r="F223" s="51" t="s">
        <v>60</v>
      </c>
      <c r="G223" s="51"/>
      <c r="H223" s="54"/>
      <c r="I223" s="43"/>
      <c r="J223" s="43"/>
      <c r="K223" s="43"/>
      <c r="L223" s="43"/>
      <c r="M223" s="43"/>
      <c r="N223" s="58">
        <f>N224</f>
        <v>444040.5</v>
      </c>
      <c r="O223" s="30"/>
      <c r="P223" s="30"/>
      <c r="Q223" s="30"/>
      <c r="R223" s="30"/>
      <c r="S223" s="29"/>
      <c r="T223" s="120"/>
      <c r="U223" s="1"/>
      <c r="V223" s="1"/>
    </row>
    <row r="224" spans="1:22" s="24" customFormat="1" ht="48.75" customHeight="1">
      <c r="A224" s="55">
        <v>201</v>
      </c>
      <c r="B224" s="129" t="s">
        <v>39</v>
      </c>
      <c r="C224" s="53" t="s">
        <v>66</v>
      </c>
      <c r="D224" s="51" t="s">
        <v>103</v>
      </c>
      <c r="E224" s="131" t="s">
        <v>310</v>
      </c>
      <c r="F224" s="51" t="s">
        <v>60</v>
      </c>
      <c r="G224" s="51" t="s">
        <v>38</v>
      </c>
      <c r="H224" s="54"/>
      <c r="I224" s="43"/>
      <c r="J224" s="43"/>
      <c r="K224" s="43"/>
      <c r="L224" s="43"/>
      <c r="M224" s="43"/>
      <c r="N224" s="58">
        <v>444040.5</v>
      </c>
      <c r="O224" s="30"/>
      <c r="P224" s="30"/>
      <c r="Q224" s="30"/>
      <c r="R224" s="30"/>
      <c r="S224" s="29"/>
      <c r="T224" s="120"/>
      <c r="U224" s="1">
        <v>440040.5</v>
      </c>
      <c r="V224" s="1"/>
    </row>
    <row r="225" spans="1:20" ht="54.75" customHeight="1">
      <c r="A225" s="55">
        <v>202</v>
      </c>
      <c r="B225" s="52" t="s">
        <v>162</v>
      </c>
      <c r="C225" s="53" t="s">
        <v>66</v>
      </c>
      <c r="D225" s="53" t="s">
        <v>161</v>
      </c>
      <c r="E225" s="53"/>
      <c r="F225" s="53"/>
      <c r="G225" s="53"/>
      <c r="H225" s="54"/>
      <c r="I225" s="62"/>
      <c r="J225" s="62"/>
      <c r="K225" s="62"/>
      <c r="L225" s="62"/>
      <c r="M225" s="62"/>
      <c r="N225" s="54">
        <f aca="true" t="shared" si="8" ref="N225:N232">N226</f>
        <v>5000</v>
      </c>
      <c r="S225" s="4">
        <v>5000</v>
      </c>
      <c r="T225" s="117"/>
    </row>
    <row r="226" spans="1:20" ht="38.25" customHeight="1">
      <c r="A226" s="55">
        <f t="shared" si="7"/>
        <v>203</v>
      </c>
      <c r="B226" s="52" t="s">
        <v>147</v>
      </c>
      <c r="C226" s="53" t="s">
        <v>66</v>
      </c>
      <c r="D226" s="53" t="s">
        <v>161</v>
      </c>
      <c r="E226" s="53" t="s">
        <v>172</v>
      </c>
      <c r="F226" s="53"/>
      <c r="G226" s="53"/>
      <c r="H226" s="58"/>
      <c r="I226" s="43"/>
      <c r="J226" s="43"/>
      <c r="K226" s="43"/>
      <c r="L226" s="43"/>
      <c r="M226" s="43"/>
      <c r="N226" s="54">
        <f>N227</f>
        <v>5000</v>
      </c>
      <c r="S226" s="4">
        <v>5000</v>
      </c>
      <c r="T226" s="117"/>
    </row>
    <row r="227" spans="1:20" ht="106.5" customHeight="1">
      <c r="A227" s="55">
        <f t="shared" si="7"/>
        <v>204</v>
      </c>
      <c r="B227" s="52" t="s">
        <v>317</v>
      </c>
      <c r="C227" s="53" t="s">
        <v>66</v>
      </c>
      <c r="D227" s="53" t="s">
        <v>161</v>
      </c>
      <c r="E227" s="53" t="s">
        <v>199</v>
      </c>
      <c r="F227" s="51"/>
      <c r="G227" s="51"/>
      <c r="H227" s="58"/>
      <c r="I227" s="43"/>
      <c r="J227" s="43"/>
      <c r="K227" s="43"/>
      <c r="L227" s="43"/>
      <c r="M227" s="43"/>
      <c r="N227" s="54">
        <f t="shared" si="8"/>
        <v>5000</v>
      </c>
      <c r="S227" s="4">
        <v>5000</v>
      </c>
      <c r="T227" s="117"/>
    </row>
    <row r="228" spans="1:20" ht="162.75" customHeight="1">
      <c r="A228" s="55">
        <f t="shared" si="7"/>
        <v>205</v>
      </c>
      <c r="B228" s="90" t="s">
        <v>280</v>
      </c>
      <c r="C228" s="53" t="s">
        <v>66</v>
      </c>
      <c r="D228" s="53" t="s">
        <v>161</v>
      </c>
      <c r="E228" s="53" t="s">
        <v>199</v>
      </c>
      <c r="F228" s="53"/>
      <c r="G228" s="53"/>
      <c r="H228" s="54"/>
      <c r="I228" s="62"/>
      <c r="J228" s="62"/>
      <c r="K228" s="62"/>
      <c r="L228" s="62"/>
      <c r="M228" s="62"/>
      <c r="N228" s="54">
        <f t="shared" si="8"/>
        <v>5000</v>
      </c>
      <c r="S228" s="4">
        <v>5000</v>
      </c>
      <c r="T228" s="117"/>
    </row>
    <row r="229" spans="1:20" ht="106.5" customHeight="1">
      <c r="A229" s="55">
        <f t="shared" si="7"/>
        <v>206</v>
      </c>
      <c r="B229" s="64" t="s">
        <v>197</v>
      </c>
      <c r="C229" s="53" t="s">
        <v>66</v>
      </c>
      <c r="D229" s="53" t="s">
        <v>161</v>
      </c>
      <c r="E229" s="53" t="s">
        <v>226</v>
      </c>
      <c r="F229" s="51"/>
      <c r="G229" s="51"/>
      <c r="H229" s="58"/>
      <c r="I229" s="43"/>
      <c r="J229" s="43"/>
      <c r="K229" s="43"/>
      <c r="L229" s="43"/>
      <c r="M229" s="43"/>
      <c r="N229" s="54">
        <f t="shared" si="8"/>
        <v>5000</v>
      </c>
      <c r="S229" s="4">
        <v>5000</v>
      </c>
      <c r="T229" s="117"/>
    </row>
    <row r="230" spans="1:22" ht="106.5" customHeight="1">
      <c r="A230" s="55">
        <f t="shared" si="7"/>
        <v>207</v>
      </c>
      <c r="B230" s="63" t="s">
        <v>287</v>
      </c>
      <c r="C230" s="53" t="s">
        <v>66</v>
      </c>
      <c r="D230" s="53" t="s">
        <v>161</v>
      </c>
      <c r="E230" s="53" t="s">
        <v>226</v>
      </c>
      <c r="F230" s="53" t="s">
        <v>109</v>
      </c>
      <c r="G230" s="51"/>
      <c r="H230" s="58"/>
      <c r="I230" s="43"/>
      <c r="J230" s="43"/>
      <c r="K230" s="43"/>
      <c r="L230" s="43"/>
      <c r="M230" s="43"/>
      <c r="N230" s="54">
        <f t="shared" si="8"/>
        <v>5000</v>
      </c>
      <c r="S230" s="4">
        <v>5000</v>
      </c>
      <c r="T230" s="117"/>
      <c r="V230" s="24"/>
    </row>
    <row r="231" spans="1:20" ht="106.5" customHeight="1">
      <c r="A231" s="55">
        <f t="shared" si="7"/>
        <v>208</v>
      </c>
      <c r="B231" s="63" t="s">
        <v>266</v>
      </c>
      <c r="C231" s="53" t="s">
        <v>66</v>
      </c>
      <c r="D231" s="53" t="s">
        <v>161</v>
      </c>
      <c r="E231" s="53" t="s">
        <v>226</v>
      </c>
      <c r="F231" s="53" t="s">
        <v>59</v>
      </c>
      <c r="G231" s="51"/>
      <c r="H231" s="58"/>
      <c r="I231" s="43"/>
      <c r="J231" s="43"/>
      <c r="K231" s="43"/>
      <c r="L231" s="43"/>
      <c r="M231" s="43"/>
      <c r="N231" s="54">
        <f t="shared" si="8"/>
        <v>5000</v>
      </c>
      <c r="S231" s="4">
        <v>5000</v>
      </c>
      <c r="T231" s="117"/>
    </row>
    <row r="232" spans="1:20" ht="110.25" customHeight="1">
      <c r="A232" s="55">
        <f t="shared" si="7"/>
        <v>209</v>
      </c>
      <c r="B232" s="56" t="s">
        <v>311</v>
      </c>
      <c r="C232" s="53" t="s">
        <v>66</v>
      </c>
      <c r="D232" s="53" t="s">
        <v>161</v>
      </c>
      <c r="E232" s="53" t="s">
        <v>226</v>
      </c>
      <c r="F232" s="53" t="s">
        <v>60</v>
      </c>
      <c r="G232" s="51"/>
      <c r="H232" s="58"/>
      <c r="I232" s="43"/>
      <c r="J232" s="43"/>
      <c r="K232" s="43"/>
      <c r="L232" s="43"/>
      <c r="M232" s="43"/>
      <c r="N232" s="54">
        <f t="shared" si="8"/>
        <v>5000</v>
      </c>
      <c r="S232" s="4">
        <v>5000</v>
      </c>
      <c r="T232" s="117"/>
    </row>
    <row r="233" spans="1:22" s="24" customFormat="1" ht="52.5" customHeight="1">
      <c r="A233" s="55">
        <f t="shared" si="7"/>
        <v>210</v>
      </c>
      <c r="B233" s="60" t="s">
        <v>35</v>
      </c>
      <c r="C233" s="53" t="s">
        <v>66</v>
      </c>
      <c r="D233" s="51" t="s">
        <v>161</v>
      </c>
      <c r="E233" s="51" t="s">
        <v>226</v>
      </c>
      <c r="F233" s="51" t="s">
        <v>60</v>
      </c>
      <c r="G233" s="51" t="s">
        <v>34</v>
      </c>
      <c r="H233" s="58"/>
      <c r="I233" s="43"/>
      <c r="J233" s="43"/>
      <c r="K233" s="43"/>
      <c r="L233" s="43"/>
      <c r="M233" s="43"/>
      <c r="N233" s="58">
        <v>5000</v>
      </c>
      <c r="O233" s="30"/>
      <c r="P233" s="30"/>
      <c r="Q233" s="30"/>
      <c r="R233" s="30"/>
      <c r="S233" s="29">
        <v>5000</v>
      </c>
      <c r="T233" s="120"/>
      <c r="U233" s="1"/>
      <c r="V233" s="1"/>
    </row>
    <row r="234" spans="1:20" ht="26.25">
      <c r="A234" s="55">
        <f t="shared" si="7"/>
        <v>211</v>
      </c>
      <c r="B234" s="52" t="s">
        <v>70</v>
      </c>
      <c r="C234" s="53" t="s">
        <v>66</v>
      </c>
      <c r="D234" s="53" t="s">
        <v>71</v>
      </c>
      <c r="E234" s="53" t="s">
        <v>11</v>
      </c>
      <c r="F234" s="53" t="s">
        <v>11</v>
      </c>
      <c r="G234" s="53" t="s">
        <v>11</v>
      </c>
      <c r="H234" s="54" t="e">
        <f>H235+H259</f>
        <v>#REF!</v>
      </c>
      <c r="I234" s="43"/>
      <c r="J234" s="43"/>
      <c r="K234" s="43"/>
      <c r="L234" s="43"/>
      <c r="M234" s="43"/>
      <c r="N234" s="91">
        <f>N235+N259</f>
        <v>775000</v>
      </c>
      <c r="S234" s="17">
        <v>910766.24</v>
      </c>
      <c r="T234" s="123"/>
    </row>
    <row r="235" spans="1:20" ht="26.25">
      <c r="A235" s="55">
        <f t="shared" si="7"/>
        <v>212</v>
      </c>
      <c r="B235" s="52" t="s">
        <v>105</v>
      </c>
      <c r="C235" s="53" t="s">
        <v>66</v>
      </c>
      <c r="D235" s="53" t="s">
        <v>104</v>
      </c>
      <c r="E235" s="53"/>
      <c r="F235" s="53"/>
      <c r="G235" s="53"/>
      <c r="H235" s="54" t="e">
        <f>#REF!+H237+#REF!</f>
        <v>#REF!</v>
      </c>
      <c r="I235" s="43"/>
      <c r="J235" s="43"/>
      <c r="K235" s="43"/>
      <c r="L235" s="43"/>
      <c r="M235" s="43"/>
      <c r="N235" s="54">
        <f>N236+N244</f>
        <v>247000</v>
      </c>
      <c r="S235" s="4">
        <v>322766.24</v>
      </c>
      <c r="T235" s="117"/>
    </row>
    <row r="236" spans="1:20" ht="26.25">
      <c r="A236" s="55">
        <f t="shared" si="7"/>
        <v>213</v>
      </c>
      <c r="B236" s="56" t="s">
        <v>147</v>
      </c>
      <c r="C236" s="53" t="s">
        <v>66</v>
      </c>
      <c r="D236" s="53" t="s">
        <v>104</v>
      </c>
      <c r="E236" s="53" t="s">
        <v>172</v>
      </c>
      <c r="F236" s="53"/>
      <c r="G236" s="53"/>
      <c r="H236" s="54"/>
      <c r="I236" s="43"/>
      <c r="J236" s="43"/>
      <c r="K236" s="43"/>
      <c r="L236" s="43"/>
      <c r="M236" s="43"/>
      <c r="N236" s="54">
        <f aca="true" t="shared" si="9" ref="N236:N242">N237</f>
        <v>50000</v>
      </c>
      <c r="S236" s="4">
        <v>50000</v>
      </c>
      <c r="T236" s="117"/>
    </row>
    <row r="237" spans="1:20" ht="86.25" customHeight="1">
      <c r="A237" s="55">
        <f t="shared" si="7"/>
        <v>214</v>
      </c>
      <c r="B237" s="86" t="s">
        <v>318</v>
      </c>
      <c r="C237" s="53" t="s">
        <v>66</v>
      </c>
      <c r="D237" s="53" t="s">
        <v>104</v>
      </c>
      <c r="E237" s="53" t="s">
        <v>183</v>
      </c>
      <c r="F237" s="53"/>
      <c r="G237" s="53"/>
      <c r="H237" s="54" t="e">
        <f>H240</f>
        <v>#REF!</v>
      </c>
      <c r="I237" s="43"/>
      <c r="J237" s="43"/>
      <c r="K237" s="43"/>
      <c r="L237" s="43"/>
      <c r="M237" s="43"/>
      <c r="N237" s="54">
        <f t="shared" si="9"/>
        <v>50000</v>
      </c>
      <c r="S237" s="4">
        <v>50000</v>
      </c>
      <c r="T237" s="117"/>
    </row>
    <row r="238" spans="1:20" ht="86.25" customHeight="1">
      <c r="A238" s="55">
        <f t="shared" si="7"/>
        <v>215</v>
      </c>
      <c r="B238" s="92" t="s">
        <v>281</v>
      </c>
      <c r="C238" s="53" t="s">
        <v>66</v>
      </c>
      <c r="D238" s="53" t="s">
        <v>104</v>
      </c>
      <c r="E238" s="53" t="s">
        <v>183</v>
      </c>
      <c r="F238" s="53"/>
      <c r="G238" s="53"/>
      <c r="H238" s="54"/>
      <c r="I238" s="43"/>
      <c r="J238" s="43"/>
      <c r="K238" s="43"/>
      <c r="L238" s="43"/>
      <c r="M238" s="43"/>
      <c r="N238" s="54">
        <f t="shared" si="9"/>
        <v>50000</v>
      </c>
      <c r="S238" s="4">
        <v>50000</v>
      </c>
      <c r="T238" s="117"/>
    </row>
    <row r="239" spans="1:20" ht="161.25" customHeight="1">
      <c r="A239" s="55">
        <f t="shared" si="7"/>
        <v>216</v>
      </c>
      <c r="B239" s="64" t="s">
        <v>197</v>
      </c>
      <c r="C239" s="53" t="s">
        <v>66</v>
      </c>
      <c r="D239" s="53" t="s">
        <v>104</v>
      </c>
      <c r="E239" s="53" t="s">
        <v>227</v>
      </c>
      <c r="F239" s="53"/>
      <c r="G239" s="53"/>
      <c r="H239" s="54"/>
      <c r="I239" s="43"/>
      <c r="J239" s="43"/>
      <c r="K239" s="43"/>
      <c r="L239" s="43"/>
      <c r="M239" s="43"/>
      <c r="N239" s="54">
        <f t="shared" si="9"/>
        <v>50000</v>
      </c>
      <c r="S239" s="4">
        <v>50000</v>
      </c>
      <c r="T239" s="117"/>
    </row>
    <row r="240" spans="1:22" ht="51">
      <c r="A240" s="55">
        <f t="shared" si="7"/>
        <v>217</v>
      </c>
      <c r="B240" s="63" t="s">
        <v>287</v>
      </c>
      <c r="C240" s="53" t="s">
        <v>66</v>
      </c>
      <c r="D240" s="53" t="s">
        <v>104</v>
      </c>
      <c r="E240" s="53" t="s">
        <v>227</v>
      </c>
      <c r="F240" s="53" t="s">
        <v>109</v>
      </c>
      <c r="G240" s="53"/>
      <c r="H240" s="54" t="e">
        <f>#REF!</f>
        <v>#REF!</v>
      </c>
      <c r="I240" s="43"/>
      <c r="J240" s="43"/>
      <c r="K240" s="43"/>
      <c r="L240" s="43"/>
      <c r="M240" s="43"/>
      <c r="N240" s="54">
        <f t="shared" si="9"/>
        <v>50000</v>
      </c>
      <c r="S240" s="4">
        <v>50000</v>
      </c>
      <c r="T240" s="117"/>
      <c r="V240" s="24"/>
    </row>
    <row r="241" spans="1:20" ht="76.5">
      <c r="A241" s="55">
        <f t="shared" si="7"/>
        <v>218</v>
      </c>
      <c r="B241" s="63" t="s">
        <v>266</v>
      </c>
      <c r="C241" s="53" t="s">
        <v>66</v>
      </c>
      <c r="D241" s="53" t="s">
        <v>104</v>
      </c>
      <c r="E241" s="53" t="s">
        <v>227</v>
      </c>
      <c r="F241" s="53" t="s">
        <v>59</v>
      </c>
      <c r="G241" s="53"/>
      <c r="H241" s="54"/>
      <c r="I241" s="43"/>
      <c r="J241" s="43"/>
      <c r="K241" s="43"/>
      <c r="L241" s="43"/>
      <c r="M241" s="43"/>
      <c r="N241" s="54">
        <f t="shared" si="9"/>
        <v>50000</v>
      </c>
      <c r="S241" s="4">
        <v>50000</v>
      </c>
      <c r="T241" s="117"/>
    </row>
    <row r="242" spans="1:20" ht="26.25">
      <c r="A242" s="55">
        <f t="shared" si="7"/>
        <v>219</v>
      </c>
      <c r="B242" s="56" t="s">
        <v>311</v>
      </c>
      <c r="C242" s="53" t="s">
        <v>66</v>
      </c>
      <c r="D242" s="53" t="s">
        <v>104</v>
      </c>
      <c r="E242" s="53" t="s">
        <v>227</v>
      </c>
      <c r="F242" s="53" t="s">
        <v>60</v>
      </c>
      <c r="G242" s="53"/>
      <c r="H242" s="54">
        <f>H243</f>
        <v>50000</v>
      </c>
      <c r="I242" s="43"/>
      <c r="J242" s="43"/>
      <c r="K242" s="43"/>
      <c r="L242" s="43"/>
      <c r="M242" s="43"/>
      <c r="N242" s="54">
        <f t="shared" si="9"/>
        <v>50000</v>
      </c>
      <c r="S242" s="4">
        <v>50000</v>
      </c>
      <c r="T242" s="117"/>
    </row>
    <row r="243" spans="1:22" s="24" customFormat="1" ht="26.25" customHeight="1">
      <c r="A243" s="55">
        <f t="shared" si="7"/>
        <v>220</v>
      </c>
      <c r="B243" s="59" t="s">
        <v>39</v>
      </c>
      <c r="C243" s="53" t="s">
        <v>66</v>
      </c>
      <c r="D243" s="51" t="s">
        <v>104</v>
      </c>
      <c r="E243" s="51" t="s">
        <v>227</v>
      </c>
      <c r="F243" s="51" t="s">
        <v>60</v>
      </c>
      <c r="G243" s="51" t="s">
        <v>38</v>
      </c>
      <c r="H243" s="58">
        <v>50000</v>
      </c>
      <c r="I243" s="43"/>
      <c r="J243" s="43"/>
      <c r="K243" s="43"/>
      <c r="L243" s="43"/>
      <c r="M243" s="43"/>
      <c r="N243" s="58">
        <v>50000</v>
      </c>
      <c r="O243" s="30"/>
      <c r="P243" s="30"/>
      <c r="Q243" s="30"/>
      <c r="R243" s="30"/>
      <c r="S243" s="29">
        <v>50000</v>
      </c>
      <c r="T243" s="120"/>
      <c r="U243" s="1"/>
      <c r="V243" s="1"/>
    </row>
    <row r="244" spans="1:20" ht="26.25">
      <c r="A244" s="55">
        <f t="shared" si="7"/>
        <v>221</v>
      </c>
      <c r="B244" s="56" t="s">
        <v>137</v>
      </c>
      <c r="C244" s="53" t="s">
        <v>66</v>
      </c>
      <c r="D244" s="53" t="s">
        <v>104</v>
      </c>
      <c r="E244" s="53" t="s">
        <v>167</v>
      </c>
      <c r="F244" s="53"/>
      <c r="G244" s="53"/>
      <c r="H244" s="54"/>
      <c r="I244" s="62"/>
      <c r="J244" s="62"/>
      <c r="K244" s="62"/>
      <c r="L244" s="62"/>
      <c r="M244" s="62"/>
      <c r="N244" s="54">
        <f>N245+N252</f>
        <v>197000</v>
      </c>
      <c r="O244" s="30"/>
      <c r="P244" s="30"/>
      <c r="Q244" s="30"/>
      <c r="R244" s="30"/>
      <c r="S244" s="31">
        <v>272766.24</v>
      </c>
      <c r="T244" s="121"/>
    </row>
    <row r="245" spans="1:20" ht="51">
      <c r="A245" s="55">
        <f t="shared" si="7"/>
        <v>222</v>
      </c>
      <c r="B245" s="56" t="s">
        <v>261</v>
      </c>
      <c r="C245" s="53" t="s">
        <v>66</v>
      </c>
      <c r="D245" s="51" t="s">
        <v>104</v>
      </c>
      <c r="E245" s="51" t="s">
        <v>263</v>
      </c>
      <c r="F245" s="51"/>
      <c r="G245" s="51"/>
      <c r="H245" s="58"/>
      <c r="I245" s="43"/>
      <c r="J245" s="43"/>
      <c r="K245" s="43"/>
      <c r="L245" s="43"/>
      <c r="M245" s="43"/>
      <c r="N245" s="54">
        <f>N246</f>
        <v>138000</v>
      </c>
      <c r="S245" s="4">
        <v>213766.24</v>
      </c>
      <c r="T245" s="117"/>
    </row>
    <row r="246" spans="1:20" ht="204">
      <c r="A246" s="55">
        <f t="shared" si="7"/>
        <v>223</v>
      </c>
      <c r="B246" s="64" t="s">
        <v>197</v>
      </c>
      <c r="C246" s="53" t="s">
        <v>66</v>
      </c>
      <c r="D246" s="51" t="s">
        <v>104</v>
      </c>
      <c r="E246" s="51" t="s">
        <v>262</v>
      </c>
      <c r="F246" s="51"/>
      <c r="G246" s="51"/>
      <c r="H246" s="58"/>
      <c r="I246" s="43"/>
      <c r="J246" s="43"/>
      <c r="K246" s="43"/>
      <c r="L246" s="43"/>
      <c r="M246" s="43"/>
      <c r="N246" s="58">
        <f>N247</f>
        <v>138000</v>
      </c>
      <c r="S246" s="5">
        <v>213766.24</v>
      </c>
      <c r="T246" s="118"/>
    </row>
    <row r="247" spans="1:22" ht="67.5" customHeight="1">
      <c r="A247" s="55">
        <f t="shared" si="7"/>
        <v>224</v>
      </c>
      <c r="B247" s="63" t="s">
        <v>287</v>
      </c>
      <c r="C247" s="53" t="s">
        <v>66</v>
      </c>
      <c r="D247" s="51" t="s">
        <v>104</v>
      </c>
      <c r="E247" s="51" t="s">
        <v>262</v>
      </c>
      <c r="F247" s="51" t="s">
        <v>109</v>
      </c>
      <c r="G247" s="51"/>
      <c r="H247" s="58"/>
      <c r="I247" s="43"/>
      <c r="J247" s="43"/>
      <c r="K247" s="43"/>
      <c r="L247" s="43"/>
      <c r="M247" s="43"/>
      <c r="N247" s="58">
        <f>N248</f>
        <v>138000</v>
      </c>
      <c r="S247" s="5">
        <v>213766.24</v>
      </c>
      <c r="T247" s="118"/>
      <c r="V247" s="24"/>
    </row>
    <row r="248" spans="1:22" ht="99" customHeight="1">
      <c r="A248" s="55">
        <f t="shared" si="7"/>
        <v>225</v>
      </c>
      <c r="B248" s="63" t="s">
        <v>266</v>
      </c>
      <c r="C248" s="53" t="s">
        <v>66</v>
      </c>
      <c r="D248" s="51" t="s">
        <v>104</v>
      </c>
      <c r="E248" s="51" t="s">
        <v>262</v>
      </c>
      <c r="F248" s="51" t="s">
        <v>59</v>
      </c>
      <c r="G248" s="51"/>
      <c r="H248" s="58"/>
      <c r="I248" s="43"/>
      <c r="J248" s="43"/>
      <c r="K248" s="43"/>
      <c r="L248" s="43"/>
      <c r="M248" s="43"/>
      <c r="N248" s="58">
        <f>N249</f>
        <v>138000</v>
      </c>
      <c r="S248" s="5">
        <v>213766.24</v>
      </c>
      <c r="T248" s="118"/>
      <c r="V248" s="24"/>
    </row>
    <row r="249" spans="1:21" ht="80.25" customHeight="1">
      <c r="A249" s="55">
        <f t="shared" si="7"/>
        <v>226</v>
      </c>
      <c r="B249" s="56" t="s">
        <v>311</v>
      </c>
      <c r="C249" s="53" t="s">
        <v>66</v>
      </c>
      <c r="D249" s="51" t="s">
        <v>104</v>
      </c>
      <c r="E249" s="51" t="s">
        <v>262</v>
      </c>
      <c r="F249" s="51" t="s">
        <v>60</v>
      </c>
      <c r="G249" s="51"/>
      <c r="H249" s="58"/>
      <c r="I249" s="43"/>
      <c r="J249" s="43"/>
      <c r="K249" s="43"/>
      <c r="L249" s="43"/>
      <c r="M249" s="43"/>
      <c r="N249" s="58">
        <f>N250+N251</f>
        <v>138000</v>
      </c>
      <c r="S249" s="5">
        <v>213766.24</v>
      </c>
      <c r="T249" s="118"/>
      <c r="U249" s="144"/>
    </row>
    <row r="250" spans="1:24" s="24" customFormat="1" ht="26.25">
      <c r="A250" s="55">
        <f t="shared" si="7"/>
        <v>227</v>
      </c>
      <c r="B250" s="59" t="s">
        <v>33</v>
      </c>
      <c r="C250" s="53" t="s">
        <v>66</v>
      </c>
      <c r="D250" s="51" t="s">
        <v>104</v>
      </c>
      <c r="E250" s="51" t="s">
        <v>262</v>
      </c>
      <c r="F250" s="51" t="s">
        <v>60</v>
      </c>
      <c r="G250" s="51" t="s">
        <v>32</v>
      </c>
      <c r="H250" s="58"/>
      <c r="I250" s="43"/>
      <c r="J250" s="43"/>
      <c r="K250" s="43"/>
      <c r="L250" s="43"/>
      <c r="M250" s="43"/>
      <c r="N250" s="58">
        <v>38000</v>
      </c>
      <c r="O250" s="30"/>
      <c r="P250" s="30"/>
      <c r="Q250" s="30"/>
      <c r="R250" s="30"/>
      <c r="S250" s="29">
        <v>113766.24</v>
      </c>
      <c r="T250" s="120"/>
      <c r="U250" s="1"/>
      <c r="V250" s="1"/>
      <c r="X250" s="151">
        <v>-62000</v>
      </c>
    </row>
    <row r="251" spans="1:22" s="24" customFormat="1" ht="26.25">
      <c r="A251" s="55">
        <f t="shared" si="7"/>
        <v>228</v>
      </c>
      <c r="B251" s="59" t="s">
        <v>31</v>
      </c>
      <c r="C251" s="53" t="s">
        <v>66</v>
      </c>
      <c r="D251" s="51" t="s">
        <v>104</v>
      </c>
      <c r="E251" s="51" t="s">
        <v>262</v>
      </c>
      <c r="F251" s="51" t="s">
        <v>60</v>
      </c>
      <c r="G251" s="51" t="s">
        <v>30</v>
      </c>
      <c r="H251" s="58"/>
      <c r="I251" s="43"/>
      <c r="J251" s="43"/>
      <c r="K251" s="43"/>
      <c r="L251" s="43"/>
      <c r="M251" s="43"/>
      <c r="N251" s="58">
        <v>100000</v>
      </c>
      <c r="O251" s="30"/>
      <c r="P251" s="30"/>
      <c r="Q251" s="30"/>
      <c r="R251" s="30"/>
      <c r="S251" s="29">
        <v>100000</v>
      </c>
      <c r="T251" s="120"/>
      <c r="U251" s="1">
        <v>70564.52</v>
      </c>
      <c r="V251" s="1"/>
    </row>
    <row r="252" spans="1:20" ht="26.25">
      <c r="A252" s="55">
        <f t="shared" si="7"/>
        <v>229</v>
      </c>
      <c r="B252" s="78" t="s">
        <v>137</v>
      </c>
      <c r="C252" s="53" t="s">
        <v>66</v>
      </c>
      <c r="D252" s="53" t="s">
        <v>104</v>
      </c>
      <c r="E252" s="53" t="s">
        <v>167</v>
      </c>
      <c r="F252" s="53"/>
      <c r="G252" s="53"/>
      <c r="H252" s="54"/>
      <c r="I252" s="62"/>
      <c r="J252" s="62"/>
      <c r="K252" s="62"/>
      <c r="L252" s="62"/>
      <c r="M252" s="62"/>
      <c r="N252" s="54">
        <f aca="true" t="shared" si="10" ref="N252:N257">N253</f>
        <v>59000</v>
      </c>
      <c r="S252" s="4">
        <v>59000</v>
      </c>
      <c r="T252" s="117"/>
    </row>
    <row r="253" spans="1:20" ht="51">
      <c r="A253" s="55">
        <f t="shared" si="7"/>
        <v>230</v>
      </c>
      <c r="B253" s="78" t="s">
        <v>258</v>
      </c>
      <c r="C253" s="53" t="s">
        <v>66</v>
      </c>
      <c r="D253" s="51" t="s">
        <v>104</v>
      </c>
      <c r="E253" s="53" t="s">
        <v>259</v>
      </c>
      <c r="F253" s="51"/>
      <c r="G253" s="51"/>
      <c r="H253" s="58"/>
      <c r="I253" s="43"/>
      <c r="J253" s="43"/>
      <c r="K253" s="43"/>
      <c r="L253" s="43"/>
      <c r="M253" s="43"/>
      <c r="N253" s="58">
        <f t="shared" si="10"/>
        <v>59000</v>
      </c>
      <c r="S253" s="5">
        <v>59000</v>
      </c>
      <c r="T253" s="118"/>
    </row>
    <row r="254" spans="1:20" ht="204">
      <c r="A254" s="55">
        <f t="shared" si="7"/>
        <v>231</v>
      </c>
      <c r="B254" s="64" t="s">
        <v>197</v>
      </c>
      <c r="C254" s="53" t="s">
        <v>66</v>
      </c>
      <c r="D254" s="51" t="s">
        <v>104</v>
      </c>
      <c r="E254" s="53" t="s">
        <v>260</v>
      </c>
      <c r="F254" s="51"/>
      <c r="G254" s="51"/>
      <c r="H254" s="58"/>
      <c r="I254" s="43"/>
      <c r="J254" s="43"/>
      <c r="K254" s="43"/>
      <c r="L254" s="43"/>
      <c r="M254" s="43"/>
      <c r="N254" s="58">
        <f t="shared" si="10"/>
        <v>59000</v>
      </c>
      <c r="S254" s="5">
        <v>59000</v>
      </c>
      <c r="T254" s="118"/>
    </row>
    <row r="255" spans="1:22" ht="66" customHeight="1">
      <c r="A255" s="55">
        <f t="shared" si="7"/>
        <v>232</v>
      </c>
      <c r="B255" s="63" t="s">
        <v>287</v>
      </c>
      <c r="C255" s="53" t="s">
        <v>66</v>
      </c>
      <c r="D255" s="51" t="s">
        <v>104</v>
      </c>
      <c r="E255" s="53" t="s">
        <v>260</v>
      </c>
      <c r="F255" s="51" t="s">
        <v>109</v>
      </c>
      <c r="G255" s="51"/>
      <c r="H255" s="58"/>
      <c r="I255" s="43"/>
      <c r="J255" s="43"/>
      <c r="K255" s="43"/>
      <c r="L255" s="43"/>
      <c r="M255" s="43"/>
      <c r="N255" s="58">
        <f t="shared" si="10"/>
        <v>59000</v>
      </c>
      <c r="S255" s="5">
        <v>59000</v>
      </c>
      <c r="T255" s="118"/>
      <c r="V255" s="24"/>
    </row>
    <row r="256" spans="1:20" ht="79.5" customHeight="1">
      <c r="A256" s="55">
        <f t="shared" si="7"/>
        <v>233</v>
      </c>
      <c r="B256" s="63" t="s">
        <v>266</v>
      </c>
      <c r="C256" s="53" t="s">
        <v>66</v>
      </c>
      <c r="D256" s="51" t="s">
        <v>104</v>
      </c>
      <c r="E256" s="53" t="s">
        <v>260</v>
      </c>
      <c r="F256" s="51" t="s">
        <v>59</v>
      </c>
      <c r="G256" s="51"/>
      <c r="H256" s="58"/>
      <c r="I256" s="43"/>
      <c r="J256" s="43"/>
      <c r="K256" s="43"/>
      <c r="L256" s="43"/>
      <c r="M256" s="43"/>
      <c r="N256" s="58">
        <f t="shared" si="10"/>
        <v>59000</v>
      </c>
      <c r="S256" s="5">
        <v>59000</v>
      </c>
      <c r="T256" s="118"/>
    </row>
    <row r="257" spans="1:20" ht="82.5" customHeight="1">
      <c r="A257" s="55">
        <f t="shared" si="7"/>
        <v>234</v>
      </c>
      <c r="B257" s="56" t="s">
        <v>311</v>
      </c>
      <c r="C257" s="53" t="s">
        <v>66</v>
      </c>
      <c r="D257" s="51" t="s">
        <v>104</v>
      </c>
      <c r="E257" s="53" t="s">
        <v>260</v>
      </c>
      <c r="F257" s="51" t="s">
        <v>60</v>
      </c>
      <c r="G257" s="51"/>
      <c r="H257" s="58"/>
      <c r="I257" s="43"/>
      <c r="J257" s="43"/>
      <c r="K257" s="43"/>
      <c r="L257" s="43"/>
      <c r="M257" s="43"/>
      <c r="N257" s="58">
        <f t="shared" si="10"/>
        <v>59000</v>
      </c>
      <c r="S257" s="5">
        <v>59000</v>
      </c>
      <c r="T257" s="118"/>
    </row>
    <row r="258" spans="1:22" s="24" customFormat="1" ht="26.25">
      <c r="A258" s="55">
        <f t="shared" si="7"/>
        <v>235</v>
      </c>
      <c r="B258" s="57" t="s">
        <v>35</v>
      </c>
      <c r="C258" s="53" t="s">
        <v>66</v>
      </c>
      <c r="D258" s="51" t="s">
        <v>104</v>
      </c>
      <c r="E258" s="53" t="s">
        <v>260</v>
      </c>
      <c r="F258" s="51" t="s">
        <v>60</v>
      </c>
      <c r="G258" s="51" t="s">
        <v>34</v>
      </c>
      <c r="H258" s="58"/>
      <c r="I258" s="43"/>
      <c r="J258" s="43"/>
      <c r="K258" s="43"/>
      <c r="L258" s="43"/>
      <c r="M258" s="43"/>
      <c r="N258" s="58">
        <v>59000</v>
      </c>
      <c r="O258" s="30"/>
      <c r="P258" s="30"/>
      <c r="Q258" s="30"/>
      <c r="R258" s="30"/>
      <c r="S258" s="29">
        <v>59000</v>
      </c>
      <c r="T258" s="120"/>
      <c r="U258" s="1"/>
      <c r="V258" s="1"/>
    </row>
    <row r="259" spans="1:20" ht="26.25">
      <c r="A259" s="55">
        <f t="shared" si="7"/>
        <v>236</v>
      </c>
      <c r="B259" s="52" t="s">
        <v>72</v>
      </c>
      <c r="C259" s="53" t="s">
        <v>66</v>
      </c>
      <c r="D259" s="53" t="s">
        <v>73</v>
      </c>
      <c r="E259" s="53"/>
      <c r="F259" s="53"/>
      <c r="G259" s="53" t="s">
        <v>11</v>
      </c>
      <c r="H259" s="54" t="e">
        <f>#REF!+H277+H283</f>
        <v>#REF!</v>
      </c>
      <c r="I259" s="43"/>
      <c r="J259" s="43"/>
      <c r="K259" s="43"/>
      <c r="L259" s="43"/>
      <c r="M259" s="43"/>
      <c r="N259" s="54">
        <f>N260+N268</f>
        <v>528000</v>
      </c>
      <c r="S259" s="4">
        <v>588000</v>
      </c>
      <c r="T259" s="117"/>
    </row>
    <row r="260" spans="1:20" ht="43.5" customHeight="1">
      <c r="A260" s="55">
        <f t="shared" si="7"/>
        <v>237</v>
      </c>
      <c r="B260" s="52" t="s">
        <v>147</v>
      </c>
      <c r="C260" s="53" t="s">
        <v>66</v>
      </c>
      <c r="D260" s="53" t="s">
        <v>73</v>
      </c>
      <c r="E260" s="53" t="s">
        <v>172</v>
      </c>
      <c r="F260" s="53"/>
      <c r="G260" s="53"/>
      <c r="H260" s="54"/>
      <c r="I260" s="43"/>
      <c r="J260" s="43"/>
      <c r="K260" s="43"/>
      <c r="L260" s="43"/>
      <c r="M260" s="43"/>
      <c r="N260" s="54">
        <f>N261</f>
        <v>83000</v>
      </c>
      <c r="S260" s="4">
        <v>83000</v>
      </c>
      <c r="T260" s="117"/>
    </row>
    <row r="261" spans="1:20" ht="76.5">
      <c r="A261" s="55">
        <f t="shared" si="7"/>
        <v>238</v>
      </c>
      <c r="B261" s="52" t="s">
        <v>319</v>
      </c>
      <c r="C261" s="53" t="s">
        <v>66</v>
      </c>
      <c r="D261" s="53" t="s">
        <v>73</v>
      </c>
      <c r="E261" s="53" t="s">
        <v>184</v>
      </c>
      <c r="F261" s="53"/>
      <c r="G261" s="53"/>
      <c r="H261" s="54"/>
      <c r="I261" s="43"/>
      <c r="J261" s="43"/>
      <c r="K261" s="43"/>
      <c r="L261" s="43"/>
      <c r="M261" s="43"/>
      <c r="N261" s="54">
        <f>N262</f>
        <v>83000</v>
      </c>
      <c r="S261" s="4">
        <v>83000</v>
      </c>
      <c r="T261" s="117"/>
    </row>
    <row r="262" spans="1:20" ht="51">
      <c r="A262" s="55">
        <f t="shared" si="7"/>
        <v>239</v>
      </c>
      <c r="B262" s="88" t="s">
        <v>282</v>
      </c>
      <c r="C262" s="53" t="s">
        <v>66</v>
      </c>
      <c r="D262" s="53" t="s">
        <v>73</v>
      </c>
      <c r="E262" s="53" t="s">
        <v>184</v>
      </c>
      <c r="F262" s="53"/>
      <c r="G262" s="53"/>
      <c r="H262" s="54"/>
      <c r="I262" s="62"/>
      <c r="J262" s="62"/>
      <c r="K262" s="62"/>
      <c r="L262" s="62"/>
      <c r="M262" s="62"/>
      <c r="N262" s="54">
        <f>N263</f>
        <v>83000</v>
      </c>
      <c r="S262" s="4">
        <v>83000</v>
      </c>
      <c r="T262" s="117"/>
    </row>
    <row r="263" spans="1:20" ht="173.25" customHeight="1">
      <c r="A263" s="55">
        <f t="shared" si="7"/>
        <v>240</v>
      </c>
      <c r="B263" s="64" t="s">
        <v>197</v>
      </c>
      <c r="C263" s="53" t="s">
        <v>66</v>
      </c>
      <c r="D263" s="53" t="s">
        <v>73</v>
      </c>
      <c r="E263" s="53" t="s">
        <v>228</v>
      </c>
      <c r="F263" s="53"/>
      <c r="G263" s="53"/>
      <c r="H263" s="54"/>
      <c r="I263" s="43"/>
      <c r="J263" s="43"/>
      <c r="K263" s="43"/>
      <c r="L263" s="43"/>
      <c r="M263" s="43"/>
      <c r="N263" s="54">
        <f>N264</f>
        <v>83000</v>
      </c>
      <c r="S263" s="4">
        <v>83000</v>
      </c>
      <c r="T263" s="117"/>
    </row>
    <row r="264" spans="1:22" ht="51">
      <c r="A264" s="55">
        <f t="shared" si="7"/>
        <v>241</v>
      </c>
      <c r="B264" s="63" t="s">
        <v>287</v>
      </c>
      <c r="C264" s="53" t="s">
        <v>66</v>
      </c>
      <c r="D264" s="53" t="s">
        <v>73</v>
      </c>
      <c r="E264" s="53" t="s">
        <v>228</v>
      </c>
      <c r="F264" s="53" t="s">
        <v>109</v>
      </c>
      <c r="G264" s="53"/>
      <c r="H264" s="54"/>
      <c r="I264" s="43"/>
      <c r="J264" s="43"/>
      <c r="K264" s="43"/>
      <c r="L264" s="43"/>
      <c r="M264" s="43"/>
      <c r="N264" s="54">
        <f>N266</f>
        <v>83000</v>
      </c>
      <c r="S264" s="4">
        <v>83000</v>
      </c>
      <c r="T264" s="117"/>
      <c r="V264" s="24"/>
    </row>
    <row r="265" spans="1:20" ht="76.5">
      <c r="A265" s="55">
        <f t="shared" si="7"/>
        <v>242</v>
      </c>
      <c r="B265" s="63" t="s">
        <v>266</v>
      </c>
      <c r="C265" s="53" t="s">
        <v>66</v>
      </c>
      <c r="D265" s="53" t="s">
        <v>73</v>
      </c>
      <c r="E265" s="53" t="s">
        <v>228</v>
      </c>
      <c r="F265" s="53" t="s">
        <v>59</v>
      </c>
      <c r="G265" s="53"/>
      <c r="H265" s="54"/>
      <c r="I265" s="43"/>
      <c r="J265" s="43"/>
      <c r="K265" s="43"/>
      <c r="L265" s="43"/>
      <c r="M265" s="43"/>
      <c r="N265" s="54">
        <f>N266</f>
        <v>83000</v>
      </c>
      <c r="S265" s="4">
        <v>83000</v>
      </c>
      <c r="T265" s="117"/>
    </row>
    <row r="266" spans="1:20" ht="26.25">
      <c r="A266" s="55">
        <f t="shared" si="7"/>
        <v>243</v>
      </c>
      <c r="B266" s="56" t="s">
        <v>311</v>
      </c>
      <c r="C266" s="53" t="s">
        <v>66</v>
      </c>
      <c r="D266" s="53" t="s">
        <v>73</v>
      </c>
      <c r="E266" s="53" t="s">
        <v>228</v>
      </c>
      <c r="F266" s="53" t="s">
        <v>60</v>
      </c>
      <c r="G266" s="53"/>
      <c r="H266" s="54"/>
      <c r="I266" s="43"/>
      <c r="J266" s="43"/>
      <c r="K266" s="43"/>
      <c r="L266" s="43"/>
      <c r="M266" s="43"/>
      <c r="N266" s="54">
        <f>N267</f>
        <v>83000</v>
      </c>
      <c r="S266" s="4">
        <v>83000</v>
      </c>
      <c r="T266" s="117"/>
    </row>
    <row r="267" spans="1:22" s="24" customFormat="1" ht="26.25">
      <c r="A267" s="55">
        <f t="shared" si="7"/>
        <v>244</v>
      </c>
      <c r="B267" s="60" t="s">
        <v>37</v>
      </c>
      <c r="C267" s="53" t="s">
        <v>66</v>
      </c>
      <c r="D267" s="51" t="s">
        <v>73</v>
      </c>
      <c r="E267" s="51" t="s">
        <v>228</v>
      </c>
      <c r="F267" s="51" t="s">
        <v>60</v>
      </c>
      <c r="G267" s="51" t="s">
        <v>36</v>
      </c>
      <c r="H267" s="58"/>
      <c r="I267" s="43"/>
      <c r="J267" s="43"/>
      <c r="K267" s="43"/>
      <c r="L267" s="43"/>
      <c r="M267" s="43"/>
      <c r="N267" s="58">
        <v>83000</v>
      </c>
      <c r="O267" s="30"/>
      <c r="P267" s="30"/>
      <c r="Q267" s="30"/>
      <c r="R267" s="30"/>
      <c r="S267" s="29">
        <v>83000</v>
      </c>
      <c r="T267" s="120"/>
      <c r="U267" s="1"/>
      <c r="V267" s="1"/>
    </row>
    <row r="268" spans="1:20" ht="26.25">
      <c r="A268" s="55">
        <f t="shared" si="7"/>
        <v>245</v>
      </c>
      <c r="B268" s="56" t="s">
        <v>137</v>
      </c>
      <c r="C268" s="53" t="s">
        <v>66</v>
      </c>
      <c r="D268" s="53"/>
      <c r="E268" s="53" t="s">
        <v>167</v>
      </c>
      <c r="F268" s="53"/>
      <c r="G268" s="53"/>
      <c r="H268" s="54"/>
      <c r="I268" s="62"/>
      <c r="J268" s="62"/>
      <c r="K268" s="62"/>
      <c r="L268" s="62"/>
      <c r="M268" s="62"/>
      <c r="N268" s="54">
        <f>N269+N277+N283</f>
        <v>445000</v>
      </c>
      <c r="O268" s="30"/>
      <c r="P268" s="30"/>
      <c r="Q268" s="30"/>
      <c r="R268" s="30"/>
      <c r="S268" s="31">
        <v>505000</v>
      </c>
      <c r="T268" s="121"/>
    </row>
    <row r="269" spans="1:20" ht="51">
      <c r="A269" s="55">
        <f t="shared" si="7"/>
        <v>246</v>
      </c>
      <c r="B269" s="52" t="s">
        <v>146</v>
      </c>
      <c r="C269" s="53" t="s">
        <v>66</v>
      </c>
      <c r="D269" s="53" t="s">
        <v>73</v>
      </c>
      <c r="E269" s="53" t="s">
        <v>200</v>
      </c>
      <c r="F269" s="51"/>
      <c r="G269" s="53" t="s">
        <v>11</v>
      </c>
      <c r="H269" s="54">
        <f>H270</f>
        <v>0</v>
      </c>
      <c r="I269" s="43"/>
      <c r="J269" s="43"/>
      <c r="K269" s="43"/>
      <c r="L269" s="43"/>
      <c r="M269" s="43"/>
      <c r="N269" s="54">
        <f>N270</f>
        <v>431000</v>
      </c>
      <c r="S269" s="4">
        <v>460000</v>
      </c>
      <c r="T269" s="117"/>
    </row>
    <row r="270" spans="1:20" ht="183" customHeight="1">
      <c r="A270" s="55">
        <f t="shared" si="7"/>
        <v>247</v>
      </c>
      <c r="B270" s="64" t="s">
        <v>197</v>
      </c>
      <c r="C270" s="53" t="s">
        <v>66</v>
      </c>
      <c r="D270" s="53" t="s">
        <v>73</v>
      </c>
      <c r="E270" s="53" t="s">
        <v>229</v>
      </c>
      <c r="F270" s="53"/>
      <c r="G270" s="53"/>
      <c r="H270" s="54"/>
      <c r="I270" s="62"/>
      <c r="J270" s="62"/>
      <c r="K270" s="62"/>
      <c r="L270" s="62"/>
      <c r="M270" s="62"/>
      <c r="N270" s="54">
        <f>N271</f>
        <v>431000</v>
      </c>
      <c r="S270" s="4">
        <v>460000</v>
      </c>
      <c r="T270" s="117"/>
    </row>
    <row r="271" spans="1:22" ht="54.75" customHeight="1">
      <c r="A271" s="55">
        <f t="shared" si="7"/>
        <v>248</v>
      </c>
      <c r="B271" s="63" t="s">
        <v>287</v>
      </c>
      <c r="C271" s="53" t="s">
        <v>66</v>
      </c>
      <c r="D271" s="53" t="s">
        <v>73</v>
      </c>
      <c r="E271" s="53" t="s">
        <v>229</v>
      </c>
      <c r="F271" s="53" t="s">
        <v>109</v>
      </c>
      <c r="G271" s="53"/>
      <c r="H271" s="54" t="e">
        <f>#REF!</f>
        <v>#REF!</v>
      </c>
      <c r="I271" s="43"/>
      <c r="J271" s="43"/>
      <c r="K271" s="43"/>
      <c r="L271" s="43"/>
      <c r="M271" s="43"/>
      <c r="N271" s="54">
        <f>N272</f>
        <v>431000</v>
      </c>
      <c r="S271" s="4">
        <v>460000</v>
      </c>
      <c r="T271" s="117"/>
      <c r="V271" s="24"/>
    </row>
    <row r="272" spans="1:22" ht="76.5">
      <c r="A272" s="55">
        <f t="shared" si="7"/>
        <v>249</v>
      </c>
      <c r="B272" s="63" t="s">
        <v>266</v>
      </c>
      <c r="C272" s="53" t="s">
        <v>66</v>
      </c>
      <c r="D272" s="53" t="s">
        <v>73</v>
      </c>
      <c r="E272" s="53" t="s">
        <v>229</v>
      </c>
      <c r="F272" s="53" t="s">
        <v>59</v>
      </c>
      <c r="G272" s="53"/>
      <c r="H272" s="54"/>
      <c r="I272" s="43"/>
      <c r="J272" s="43"/>
      <c r="K272" s="43"/>
      <c r="L272" s="43"/>
      <c r="M272" s="43"/>
      <c r="N272" s="54">
        <f>N273</f>
        <v>431000</v>
      </c>
      <c r="S272" s="4">
        <v>460000</v>
      </c>
      <c r="T272" s="117"/>
      <c r="V272" s="24"/>
    </row>
    <row r="273" spans="1:21" ht="26.25">
      <c r="A273" s="55">
        <f t="shared" si="7"/>
        <v>250</v>
      </c>
      <c r="B273" s="56" t="s">
        <v>311</v>
      </c>
      <c r="C273" s="53" t="s">
        <v>66</v>
      </c>
      <c r="D273" s="53" t="s">
        <v>73</v>
      </c>
      <c r="E273" s="53" t="s">
        <v>229</v>
      </c>
      <c r="F273" s="53" t="s">
        <v>60</v>
      </c>
      <c r="G273" s="53"/>
      <c r="H273" s="54">
        <f>H275+H276</f>
        <v>241414</v>
      </c>
      <c r="I273" s="43"/>
      <c r="J273" s="43"/>
      <c r="K273" s="43"/>
      <c r="L273" s="43"/>
      <c r="M273" s="43"/>
      <c r="N273" s="54">
        <f>N275+N276+N274</f>
        <v>431000</v>
      </c>
      <c r="S273" s="4">
        <v>460000</v>
      </c>
      <c r="T273" s="117"/>
      <c r="U273" s="144"/>
    </row>
    <row r="274" spans="1:21" ht="26.25">
      <c r="A274" s="55"/>
      <c r="B274" s="59" t="s">
        <v>324</v>
      </c>
      <c r="C274" s="53" t="s">
        <v>66</v>
      </c>
      <c r="D274" s="51" t="s">
        <v>73</v>
      </c>
      <c r="E274" s="51" t="s">
        <v>229</v>
      </c>
      <c r="F274" s="51" t="s">
        <v>60</v>
      </c>
      <c r="G274" s="51" t="s">
        <v>323</v>
      </c>
      <c r="H274" s="54"/>
      <c r="I274" s="43"/>
      <c r="J274" s="43"/>
      <c r="K274" s="43"/>
      <c r="L274" s="43"/>
      <c r="M274" s="43"/>
      <c r="N274" s="58">
        <v>21000</v>
      </c>
      <c r="S274" s="4"/>
      <c r="T274" s="117"/>
      <c r="U274" s="43">
        <v>14000</v>
      </c>
    </row>
    <row r="275" spans="1:22" s="24" customFormat="1" ht="26.25">
      <c r="A275" s="55">
        <f>A273+1</f>
        <v>251</v>
      </c>
      <c r="B275" s="60" t="s">
        <v>31</v>
      </c>
      <c r="C275" s="53" t="s">
        <v>66</v>
      </c>
      <c r="D275" s="51" t="s">
        <v>73</v>
      </c>
      <c r="E275" s="51" t="s">
        <v>229</v>
      </c>
      <c r="F275" s="51" t="s">
        <v>60</v>
      </c>
      <c r="G275" s="51" t="s">
        <v>30</v>
      </c>
      <c r="H275" s="58">
        <v>231414</v>
      </c>
      <c r="I275" s="43"/>
      <c r="J275" s="43"/>
      <c r="K275" s="43"/>
      <c r="L275" s="43"/>
      <c r="M275" s="43"/>
      <c r="N275" s="58">
        <v>400000</v>
      </c>
      <c r="O275" s="30"/>
      <c r="P275" s="30"/>
      <c r="Q275" s="30"/>
      <c r="R275" s="30"/>
      <c r="S275" s="29">
        <v>450000</v>
      </c>
      <c r="T275" s="120"/>
      <c r="U275" s="1">
        <v>361826.67</v>
      </c>
      <c r="V275" s="1"/>
    </row>
    <row r="276" spans="1:22" s="24" customFormat="1" ht="26.25" customHeight="1">
      <c r="A276" s="55">
        <f t="shared" si="7"/>
        <v>252</v>
      </c>
      <c r="B276" s="60" t="s">
        <v>39</v>
      </c>
      <c r="C276" s="53" t="s">
        <v>66</v>
      </c>
      <c r="D276" s="51" t="s">
        <v>73</v>
      </c>
      <c r="E276" s="51" t="s">
        <v>229</v>
      </c>
      <c r="F276" s="51" t="s">
        <v>60</v>
      </c>
      <c r="G276" s="51" t="s">
        <v>38</v>
      </c>
      <c r="H276" s="58">
        <v>10000</v>
      </c>
      <c r="I276" s="43"/>
      <c r="J276" s="43"/>
      <c r="K276" s="43"/>
      <c r="L276" s="43"/>
      <c r="M276" s="43"/>
      <c r="N276" s="58">
        <v>10000</v>
      </c>
      <c r="O276" s="30"/>
      <c r="P276" s="30"/>
      <c r="Q276" s="30"/>
      <c r="R276" s="30"/>
      <c r="S276" s="29">
        <v>10000</v>
      </c>
      <c r="T276" s="120"/>
      <c r="U276" s="1"/>
      <c r="V276" s="1"/>
    </row>
    <row r="277" spans="1:20" ht="51">
      <c r="A277" s="55">
        <f t="shared" si="7"/>
        <v>253</v>
      </c>
      <c r="B277" s="52" t="s">
        <v>140</v>
      </c>
      <c r="C277" s="53" t="s">
        <v>66</v>
      </c>
      <c r="D277" s="53" t="s">
        <v>73</v>
      </c>
      <c r="E277" s="53" t="s">
        <v>201</v>
      </c>
      <c r="F277" s="51"/>
      <c r="G277" s="51"/>
      <c r="H277" s="54" t="e">
        <f>H279</f>
        <v>#REF!</v>
      </c>
      <c r="I277" s="43"/>
      <c r="J277" s="43"/>
      <c r="K277" s="43"/>
      <c r="L277" s="43"/>
      <c r="M277" s="43"/>
      <c r="N277" s="54">
        <f>N279</f>
        <v>5000</v>
      </c>
      <c r="S277" s="4">
        <v>5000</v>
      </c>
      <c r="T277" s="117"/>
    </row>
    <row r="278" spans="1:22" ht="192.75" customHeight="1">
      <c r="A278" s="55">
        <f t="shared" si="7"/>
        <v>254</v>
      </c>
      <c r="B278" s="64" t="s">
        <v>197</v>
      </c>
      <c r="C278" s="53" t="s">
        <v>66</v>
      </c>
      <c r="D278" s="53" t="s">
        <v>73</v>
      </c>
      <c r="E278" s="53" t="s">
        <v>230</v>
      </c>
      <c r="F278" s="51"/>
      <c r="G278" s="51"/>
      <c r="H278" s="54"/>
      <c r="I278" s="43"/>
      <c r="J278" s="43"/>
      <c r="K278" s="43"/>
      <c r="L278" s="43"/>
      <c r="M278" s="43"/>
      <c r="N278" s="54">
        <f>N279</f>
        <v>5000</v>
      </c>
      <c r="S278" s="4">
        <v>5000</v>
      </c>
      <c r="T278" s="117"/>
      <c r="V278" s="24"/>
    </row>
    <row r="279" spans="1:20" ht="73.5" customHeight="1">
      <c r="A279" s="55">
        <f aca="true" t="shared" si="11" ref="A279:A352">A278+1</f>
        <v>255</v>
      </c>
      <c r="B279" s="63" t="s">
        <v>287</v>
      </c>
      <c r="C279" s="53" t="s">
        <v>66</v>
      </c>
      <c r="D279" s="53" t="s">
        <v>73</v>
      </c>
      <c r="E279" s="53" t="s">
        <v>230</v>
      </c>
      <c r="F279" s="53" t="s">
        <v>109</v>
      </c>
      <c r="G279" s="51"/>
      <c r="H279" s="54" t="e">
        <f>#REF!</f>
        <v>#REF!</v>
      </c>
      <c r="I279" s="43"/>
      <c r="J279" s="43"/>
      <c r="K279" s="43"/>
      <c r="L279" s="43"/>
      <c r="M279" s="43"/>
      <c r="N279" s="54">
        <f>N280</f>
        <v>5000</v>
      </c>
      <c r="S279" s="4">
        <v>5000</v>
      </c>
      <c r="T279" s="117"/>
    </row>
    <row r="280" spans="1:20" ht="94.5" customHeight="1">
      <c r="A280" s="55">
        <f t="shared" si="11"/>
        <v>256</v>
      </c>
      <c r="B280" s="63" t="s">
        <v>266</v>
      </c>
      <c r="C280" s="53" t="s">
        <v>66</v>
      </c>
      <c r="D280" s="53" t="s">
        <v>73</v>
      </c>
      <c r="E280" s="53" t="s">
        <v>230</v>
      </c>
      <c r="F280" s="53" t="s">
        <v>59</v>
      </c>
      <c r="G280" s="51"/>
      <c r="H280" s="54"/>
      <c r="I280" s="43"/>
      <c r="J280" s="43"/>
      <c r="K280" s="43"/>
      <c r="L280" s="43"/>
      <c r="M280" s="43"/>
      <c r="N280" s="54">
        <f>N281</f>
        <v>5000</v>
      </c>
      <c r="S280" s="4">
        <v>5000</v>
      </c>
      <c r="T280" s="117"/>
    </row>
    <row r="281" spans="1:20" ht="26.25">
      <c r="A281" s="55">
        <f t="shared" si="11"/>
        <v>257</v>
      </c>
      <c r="B281" s="56" t="s">
        <v>311</v>
      </c>
      <c r="C281" s="53" t="s">
        <v>66</v>
      </c>
      <c r="D281" s="53" t="s">
        <v>73</v>
      </c>
      <c r="E281" s="53" t="s">
        <v>230</v>
      </c>
      <c r="F281" s="53" t="s">
        <v>60</v>
      </c>
      <c r="G281" s="51"/>
      <c r="H281" s="54" t="e">
        <f>H282+#REF!</f>
        <v>#REF!</v>
      </c>
      <c r="I281" s="43"/>
      <c r="J281" s="43"/>
      <c r="K281" s="43"/>
      <c r="L281" s="43"/>
      <c r="M281" s="43"/>
      <c r="N281" s="54">
        <f>N282</f>
        <v>5000</v>
      </c>
      <c r="S281" s="4">
        <v>5000</v>
      </c>
      <c r="T281" s="117"/>
    </row>
    <row r="282" spans="1:22" s="24" customFormat="1" ht="26.25">
      <c r="A282" s="55">
        <f t="shared" si="11"/>
        <v>258</v>
      </c>
      <c r="B282" s="60" t="s">
        <v>35</v>
      </c>
      <c r="C282" s="53" t="s">
        <v>66</v>
      </c>
      <c r="D282" s="51" t="s">
        <v>73</v>
      </c>
      <c r="E282" s="51" t="s">
        <v>230</v>
      </c>
      <c r="F282" s="51" t="s">
        <v>60</v>
      </c>
      <c r="G282" s="51" t="s">
        <v>34</v>
      </c>
      <c r="H282" s="58">
        <v>9000</v>
      </c>
      <c r="I282" s="43"/>
      <c r="J282" s="43"/>
      <c r="K282" s="43"/>
      <c r="L282" s="43"/>
      <c r="M282" s="43"/>
      <c r="N282" s="58">
        <v>5000</v>
      </c>
      <c r="O282" s="30"/>
      <c r="P282" s="30"/>
      <c r="Q282" s="30"/>
      <c r="R282" s="30"/>
      <c r="S282" s="29">
        <v>5000</v>
      </c>
      <c r="T282" s="120"/>
      <c r="U282" s="1"/>
      <c r="V282" s="1"/>
    </row>
    <row r="283" spans="1:20" ht="51">
      <c r="A283" s="55">
        <f t="shared" si="11"/>
        <v>259</v>
      </c>
      <c r="B283" s="52" t="s">
        <v>212</v>
      </c>
      <c r="C283" s="53" t="s">
        <v>66</v>
      </c>
      <c r="D283" s="53" t="s">
        <v>73</v>
      </c>
      <c r="E283" s="53" t="s">
        <v>203</v>
      </c>
      <c r="F283" s="51"/>
      <c r="G283" s="51"/>
      <c r="H283" s="54" t="e">
        <f>H285</f>
        <v>#REF!</v>
      </c>
      <c r="I283" s="43"/>
      <c r="J283" s="43"/>
      <c r="K283" s="43"/>
      <c r="L283" s="43"/>
      <c r="M283" s="43"/>
      <c r="N283" s="54">
        <f>N285</f>
        <v>9000</v>
      </c>
      <c r="S283" s="4">
        <v>40000</v>
      </c>
      <c r="T283" s="117"/>
    </row>
    <row r="284" spans="1:22" ht="50.25" customHeight="1">
      <c r="A284" s="55">
        <f t="shared" si="11"/>
        <v>260</v>
      </c>
      <c r="B284" s="64" t="s">
        <v>197</v>
      </c>
      <c r="C284" s="53" t="s">
        <v>66</v>
      </c>
      <c r="D284" s="53" t="s">
        <v>73</v>
      </c>
      <c r="E284" s="53" t="s">
        <v>231</v>
      </c>
      <c r="F284" s="51"/>
      <c r="G284" s="51"/>
      <c r="H284" s="54"/>
      <c r="I284" s="43"/>
      <c r="J284" s="43"/>
      <c r="K284" s="43"/>
      <c r="L284" s="43"/>
      <c r="M284" s="43"/>
      <c r="N284" s="54">
        <f>N285</f>
        <v>9000</v>
      </c>
      <c r="S284" s="4">
        <v>40000</v>
      </c>
      <c r="T284" s="117"/>
      <c r="V284" s="24"/>
    </row>
    <row r="285" spans="1:22" ht="56.25" customHeight="1">
      <c r="A285" s="55">
        <f t="shared" si="11"/>
        <v>261</v>
      </c>
      <c r="B285" s="63" t="s">
        <v>287</v>
      </c>
      <c r="C285" s="53" t="s">
        <v>66</v>
      </c>
      <c r="D285" s="53" t="s">
        <v>73</v>
      </c>
      <c r="E285" s="53" t="s">
        <v>231</v>
      </c>
      <c r="F285" s="53" t="s">
        <v>109</v>
      </c>
      <c r="G285" s="51"/>
      <c r="H285" s="54" t="e">
        <f>#REF!</f>
        <v>#REF!</v>
      </c>
      <c r="I285" s="43"/>
      <c r="J285" s="43"/>
      <c r="K285" s="43"/>
      <c r="L285" s="43"/>
      <c r="M285" s="43"/>
      <c r="N285" s="54">
        <f>N286</f>
        <v>9000</v>
      </c>
      <c r="S285" s="4">
        <v>40000</v>
      </c>
      <c r="T285" s="117"/>
      <c r="V285" s="24"/>
    </row>
    <row r="286" spans="1:20" ht="51.75" customHeight="1">
      <c r="A286" s="55">
        <f t="shared" si="11"/>
        <v>262</v>
      </c>
      <c r="B286" s="63" t="s">
        <v>266</v>
      </c>
      <c r="C286" s="53" t="s">
        <v>66</v>
      </c>
      <c r="D286" s="53" t="s">
        <v>73</v>
      </c>
      <c r="E286" s="53" t="s">
        <v>231</v>
      </c>
      <c r="F286" s="53" t="s">
        <v>59</v>
      </c>
      <c r="G286" s="51"/>
      <c r="H286" s="54"/>
      <c r="I286" s="43"/>
      <c r="J286" s="43"/>
      <c r="K286" s="43"/>
      <c r="L286" s="43"/>
      <c r="M286" s="43"/>
      <c r="N286" s="54">
        <f>N287</f>
        <v>9000</v>
      </c>
      <c r="S286" s="4">
        <v>40000</v>
      </c>
      <c r="T286" s="117"/>
    </row>
    <row r="287" spans="1:20" ht="52.5" customHeight="1">
      <c r="A287" s="55">
        <f t="shared" si="11"/>
        <v>263</v>
      </c>
      <c r="B287" s="56" t="s">
        <v>311</v>
      </c>
      <c r="C287" s="53" t="s">
        <v>66</v>
      </c>
      <c r="D287" s="53" t="s">
        <v>73</v>
      </c>
      <c r="E287" s="53" t="s">
        <v>231</v>
      </c>
      <c r="F287" s="53" t="s">
        <v>60</v>
      </c>
      <c r="G287" s="53"/>
      <c r="H287" s="54" t="e">
        <f>#REF!+H288+H289</f>
        <v>#REF!</v>
      </c>
      <c r="I287" s="43"/>
      <c r="J287" s="43"/>
      <c r="K287" s="43"/>
      <c r="L287" s="43"/>
      <c r="M287" s="43"/>
      <c r="N287" s="54">
        <f>N288+N289</f>
        <v>9000</v>
      </c>
      <c r="S287" s="4">
        <v>40000</v>
      </c>
      <c r="T287" s="117"/>
    </row>
    <row r="288" spans="1:22" s="24" customFormat="1" ht="26.25">
      <c r="A288" s="55">
        <f t="shared" si="11"/>
        <v>264</v>
      </c>
      <c r="B288" s="60" t="s">
        <v>35</v>
      </c>
      <c r="C288" s="53" t="s">
        <v>66</v>
      </c>
      <c r="D288" s="51" t="s">
        <v>73</v>
      </c>
      <c r="E288" s="51" t="s">
        <v>231</v>
      </c>
      <c r="F288" s="51" t="s">
        <v>60</v>
      </c>
      <c r="G288" s="51" t="s">
        <v>34</v>
      </c>
      <c r="H288" s="58">
        <v>25000</v>
      </c>
      <c r="I288" s="43"/>
      <c r="J288" s="43"/>
      <c r="K288" s="43"/>
      <c r="L288" s="43"/>
      <c r="M288" s="43"/>
      <c r="N288" s="58">
        <v>4000</v>
      </c>
      <c r="O288" s="30"/>
      <c r="P288" s="30"/>
      <c r="Q288" s="30"/>
      <c r="R288" s="30"/>
      <c r="S288" s="29">
        <v>20000</v>
      </c>
      <c r="T288" s="120"/>
      <c r="U288" s="1"/>
      <c r="V288" s="1"/>
    </row>
    <row r="289" spans="1:22" s="24" customFormat="1" ht="26.25" customHeight="1">
      <c r="A289" s="55">
        <f t="shared" si="11"/>
        <v>265</v>
      </c>
      <c r="B289" s="60" t="s">
        <v>39</v>
      </c>
      <c r="C289" s="53" t="s">
        <v>66</v>
      </c>
      <c r="D289" s="51" t="s">
        <v>73</v>
      </c>
      <c r="E289" s="51" t="s">
        <v>231</v>
      </c>
      <c r="F289" s="51" t="s">
        <v>60</v>
      </c>
      <c r="G289" s="51" t="s">
        <v>38</v>
      </c>
      <c r="H289" s="58">
        <v>10000</v>
      </c>
      <c r="I289" s="43"/>
      <c r="J289" s="43"/>
      <c r="K289" s="43"/>
      <c r="L289" s="43"/>
      <c r="M289" s="43"/>
      <c r="N289" s="58">
        <v>5000</v>
      </c>
      <c r="O289" s="30"/>
      <c r="P289" s="30"/>
      <c r="Q289" s="30"/>
      <c r="R289" s="30"/>
      <c r="S289" s="29">
        <v>20000</v>
      </c>
      <c r="T289" s="120"/>
      <c r="U289" s="1"/>
      <c r="V289" s="1"/>
    </row>
    <row r="290" spans="1:20" ht="26.25">
      <c r="A290" s="55">
        <f t="shared" si="11"/>
        <v>266</v>
      </c>
      <c r="B290" s="52" t="s">
        <v>74</v>
      </c>
      <c r="C290" s="53" t="s">
        <v>66</v>
      </c>
      <c r="D290" s="53" t="s">
        <v>58</v>
      </c>
      <c r="E290" s="53"/>
      <c r="F290" s="53" t="s">
        <v>11</v>
      </c>
      <c r="G290" s="53" t="s">
        <v>11</v>
      </c>
      <c r="H290" s="54" t="e">
        <f>#REF!</f>
        <v>#REF!</v>
      </c>
      <c r="I290" s="43"/>
      <c r="J290" s="43"/>
      <c r="K290" s="43"/>
      <c r="L290" s="43"/>
      <c r="M290" s="43"/>
      <c r="N290" s="54">
        <f>N291</f>
        <v>6000</v>
      </c>
      <c r="S290" s="4">
        <v>5000</v>
      </c>
      <c r="T290" s="117"/>
    </row>
    <row r="291" spans="1:20" ht="26.25">
      <c r="A291" s="55">
        <f t="shared" si="11"/>
        <v>267</v>
      </c>
      <c r="B291" s="56" t="s">
        <v>322</v>
      </c>
      <c r="C291" s="53" t="s">
        <v>66</v>
      </c>
      <c r="D291" s="53" t="s">
        <v>61</v>
      </c>
      <c r="E291" s="53"/>
      <c r="F291" s="53"/>
      <c r="G291" s="53"/>
      <c r="H291" s="54"/>
      <c r="I291" s="43"/>
      <c r="J291" s="43"/>
      <c r="K291" s="43"/>
      <c r="L291" s="43"/>
      <c r="M291" s="43"/>
      <c r="N291" s="54">
        <f>N300+N292</f>
        <v>6000</v>
      </c>
      <c r="S291" s="4">
        <v>5000</v>
      </c>
      <c r="T291" s="117"/>
    </row>
    <row r="292" spans="1:20" ht="42.75" customHeight="1">
      <c r="A292" s="55">
        <f t="shared" si="11"/>
        <v>268</v>
      </c>
      <c r="B292" s="52" t="s">
        <v>147</v>
      </c>
      <c r="C292" s="53" t="s">
        <v>66</v>
      </c>
      <c r="D292" s="53" t="s">
        <v>61</v>
      </c>
      <c r="E292" s="53" t="s">
        <v>172</v>
      </c>
      <c r="F292" s="53"/>
      <c r="G292" s="53"/>
      <c r="H292" s="54"/>
      <c r="I292" s="43"/>
      <c r="J292" s="43"/>
      <c r="K292" s="43"/>
      <c r="L292" s="43"/>
      <c r="M292" s="43"/>
      <c r="N292" s="54">
        <f aca="true" t="shared" si="12" ref="N292:N298">N293</f>
        <v>1000</v>
      </c>
      <c r="S292" s="4"/>
      <c r="T292" s="117"/>
    </row>
    <row r="293" spans="1:20" ht="114" customHeight="1">
      <c r="A293" s="55">
        <f t="shared" si="11"/>
        <v>269</v>
      </c>
      <c r="B293" s="56" t="s">
        <v>288</v>
      </c>
      <c r="C293" s="53" t="s">
        <v>66</v>
      </c>
      <c r="D293" s="53" t="s">
        <v>61</v>
      </c>
      <c r="E293" s="53" t="s">
        <v>290</v>
      </c>
      <c r="F293" s="53"/>
      <c r="G293" s="53"/>
      <c r="H293" s="54"/>
      <c r="I293" s="43"/>
      <c r="J293" s="43"/>
      <c r="K293" s="43"/>
      <c r="L293" s="43"/>
      <c r="M293" s="43"/>
      <c r="N293" s="54">
        <f t="shared" si="12"/>
        <v>1000</v>
      </c>
      <c r="S293" s="4"/>
      <c r="T293" s="117"/>
    </row>
    <row r="294" spans="1:20" ht="56.25" customHeight="1">
      <c r="A294" s="55">
        <f t="shared" si="11"/>
        <v>270</v>
      </c>
      <c r="B294" s="88" t="s">
        <v>289</v>
      </c>
      <c r="C294" s="53" t="s">
        <v>66</v>
      </c>
      <c r="D294" s="53" t="s">
        <v>61</v>
      </c>
      <c r="E294" s="53" t="s">
        <v>290</v>
      </c>
      <c r="F294" s="53"/>
      <c r="G294" s="53"/>
      <c r="H294" s="54"/>
      <c r="I294" s="43"/>
      <c r="J294" s="43"/>
      <c r="K294" s="43"/>
      <c r="L294" s="43"/>
      <c r="M294" s="43"/>
      <c r="N294" s="54">
        <f t="shared" si="12"/>
        <v>1000</v>
      </c>
      <c r="S294" s="4"/>
      <c r="T294" s="117"/>
    </row>
    <row r="295" spans="1:20" ht="129.75" customHeight="1">
      <c r="A295" s="55">
        <f t="shared" si="11"/>
        <v>271</v>
      </c>
      <c r="B295" s="64" t="s">
        <v>197</v>
      </c>
      <c r="C295" s="53" t="s">
        <v>66</v>
      </c>
      <c r="D295" s="53" t="s">
        <v>61</v>
      </c>
      <c r="E295" s="53" t="s">
        <v>291</v>
      </c>
      <c r="F295" s="53"/>
      <c r="G295" s="53"/>
      <c r="H295" s="54"/>
      <c r="I295" s="43"/>
      <c r="J295" s="43"/>
      <c r="K295" s="43"/>
      <c r="L295" s="43"/>
      <c r="M295" s="43"/>
      <c r="N295" s="54">
        <f t="shared" si="12"/>
        <v>1000</v>
      </c>
      <c r="S295" s="4"/>
      <c r="T295" s="117"/>
    </row>
    <row r="296" spans="1:20" ht="72.75" customHeight="1">
      <c r="A296" s="55">
        <f t="shared" si="11"/>
        <v>272</v>
      </c>
      <c r="B296" s="63" t="s">
        <v>287</v>
      </c>
      <c r="C296" s="53" t="s">
        <v>66</v>
      </c>
      <c r="D296" s="53" t="s">
        <v>61</v>
      </c>
      <c r="E296" s="53" t="s">
        <v>292</v>
      </c>
      <c r="F296" s="53" t="s">
        <v>109</v>
      </c>
      <c r="G296" s="53"/>
      <c r="H296" s="54"/>
      <c r="I296" s="43"/>
      <c r="J296" s="43"/>
      <c r="K296" s="43"/>
      <c r="L296" s="43"/>
      <c r="M296" s="43"/>
      <c r="N296" s="54">
        <f t="shared" si="12"/>
        <v>1000</v>
      </c>
      <c r="S296" s="4"/>
      <c r="T296" s="117"/>
    </row>
    <row r="297" spans="1:20" ht="56.25" customHeight="1">
      <c r="A297" s="55">
        <f t="shared" si="11"/>
        <v>273</v>
      </c>
      <c r="B297" s="63" t="s">
        <v>266</v>
      </c>
      <c r="C297" s="53" t="s">
        <v>66</v>
      </c>
      <c r="D297" s="53" t="s">
        <v>61</v>
      </c>
      <c r="E297" s="53" t="s">
        <v>292</v>
      </c>
      <c r="F297" s="53" t="s">
        <v>59</v>
      </c>
      <c r="G297" s="53"/>
      <c r="H297" s="54"/>
      <c r="I297" s="43"/>
      <c r="J297" s="43"/>
      <c r="K297" s="43"/>
      <c r="L297" s="43"/>
      <c r="M297" s="43"/>
      <c r="N297" s="54">
        <f t="shared" si="12"/>
        <v>1000</v>
      </c>
      <c r="S297" s="4"/>
      <c r="T297" s="117"/>
    </row>
    <row r="298" spans="1:20" ht="56.25" customHeight="1">
      <c r="A298" s="55">
        <f t="shared" si="11"/>
        <v>274</v>
      </c>
      <c r="B298" s="56" t="s">
        <v>311</v>
      </c>
      <c r="C298" s="53" t="s">
        <v>66</v>
      </c>
      <c r="D298" s="53" t="s">
        <v>61</v>
      </c>
      <c r="E298" s="53" t="s">
        <v>292</v>
      </c>
      <c r="F298" s="53" t="s">
        <v>60</v>
      </c>
      <c r="G298" s="53"/>
      <c r="H298" s="54"/>
      <c r="I298" s="43"/>
      <c r="J298" s="43"/>
      <c r="K298" s="43"/>
      <c r="L298" s="43"/>
      <c r="M298" s="43"/>
      <c r="N298" s="54">
        <f t="shared" si="12"/>
        <v>1000</v>
      </c>
      <c r="S298" s="4"/>
      <c r="T298" s="117"/>
    </row>
    <row r="299" spans="1:20" ht="56.25" customHeight="1">
      <c r="A299" s="55">
        <f t="shared" si="11"/>
        <v>275</v>
      </c>
      <c r="B299" s="60" t="s">
        <v>39</v>
      </c>
      <c r="C299" s="53" t="s">
        <v>66</v>
      </c>
      <c r="D299" s="53" t="s">
        <v>61</v>
      </c>
      <c r="E299" s="53" t="s">
        <v>292</v>
      </c>
      <c r="F299" s="53" t="s">
        <v>60</v>
      </c>
      <c r="G299" s="53" t="s">
        <v>38</v>
      </c>
      <c r="H299" s="54"/>
      <c r="I299" s="43"/>
      <c r="J299" s="43"/>
      <c r="K299" s="43"/>
      <c r="L299" s="43"/>
      <c r="M299" s="43"/>
      <c r="N299" s="58">
        <v>1000</v>
      </c>
      <c r="S299" s="4"/>
      <c r="T299" s="117"/>
    </row>
    <row r="300" spans="1:20" ht="33.75" customHeight="1">
      <c r="A300" s="55">
        <f t="shared" si="11"/>
        <v>276</v>
      </c>
      <c r="B300" s="56" t="s">
        <v>137</v>
      </c>
      <c r="C300" s="53" t="s">
        <v>66</v>
      </c>
      <c r="D300" s="53" t="s">
        <v>61</v>
      </c>
      <c r="E300" s="53" t="s">
        <v>167</v>
      </c>
      <c r="F300" s="53"/>
      <c r="G300" s="53"/>
      <c r="H300" s="54"/>
      <c r="I300" s="43"/>
      <c r="J300" s="43"/>
      <c r="K300" s="43"/>
      <c r="L300" s="43"/>
      <c r="M300" s="43"/>
      <c r="N300" s="54">
        <f>N302</f>
        <v>5000</v>
      </c>
      <c r="S300" s="4">
        <v>5000</v>
      </c>
      <c r="T300" s="117"/>
    </row>
    <row r="301" spans="1:20" ht="51">
      <c r="A301" s="55">
        <f t="shared" si="11"/>
        <v>277</v>
      </c>
      <c r="B301" s="56" t="s">
        <v>117</v>
      </c>
      <c r="C301" s="53" t="s">
        <v>66</v>
      </c>
      <c r="D301" s="53" t="s">
        <v>61</v>
      </c>
      <c r="E301" s="53" t="s">
        <v>202</v>
      </c>
      <c r="F301" s="53"/>
      <c r="G301" s="53"/>
      <c r="H301" s="54">
        <f>H302</f>
        <v>0</v>
      </c>
      <c r="I301" s="43"/>
      <c r="J301" s="43"/>
      <c r="K301" s="43"/>
      <c r="L301" s="43"/>
      <c r="M301" s="43"/>
      <c r="N301" s="54">
        <f>N302</f>
        <v>5000</v>
      </c>
      <c r="S301" s="4">
        <v>5000</v>
      </c>
      <c r="T301" s="117"/>
    </row>
    <row r="302" spans="1:22" ht="204">
      <c r="A302" s="55">
        <f t="shared" si="11"/>
        <v>278</v>
      </c>
      <c r="B302" s="64" t="s">
        <v>197</v>
      </c>
      <c r="C302" s="53" t="s">
        <v>66</v>
      </c>
      <c r="D302" s="53" t="s">
        <v>61</v>
      </c>
      <c r="E302" s="53" t="s">
        <v>232</v>
      </c>
      <c r="F302" s="53"/>
      <c r="G302" s="53"/>
      <c r="H302" s="54"/>
      <c r="I302" s="43"/>
      <c r="J302" s="43"/>
      <c r="K302" s="43"/>
      <c r="L302" s="43"/>
      <c r="M302" s="43"/>
      <c r="N302" s="54">
        <f>N303</f>
        <v>5000</v>
      </c>
      <c r="S302" s="4">
        <v>5000</v>
      </c>
      <c r="T302" s="117"/>
      <c r="V302" s="24"/>
    </row>
    <row r="303" spans="1:20" ht="51">
      <c r="A303" s="55">
        <f t="shared" si="11"/>
        <v>279</v>
      </c>
      <c r="B303" s="63" t="s">
        <v>287</v>
      </c>
      <c r="C303" s="53" t="s">
        <v>66</v>
      </c>
      <c r="D303" s="53" t="s">
        <v>61</v>
      </c>
      <c r="E303" s="53" t="s">
        <v>232</v>
      </c>
      <c r="F303" s="53" t="s">
        <v>109</v>
      </c>
      <c r="G303" s="53"/>
      <c r="H303" s="54" t="e">
        <f>#REF!</f>
        <v>#REF!</v>
      </c>
      <c r="I303" s="43"/>
      <c r="J303" s="43"/>
      <c r="K303" s="43"/>
      <c r="L303" s="43"/>
      <c r="M303" s="43"/>
      <c r="N303" s="54">
        <f>N304</f>
        <v>5000</v>
      </c>
      <c r="S303" s="4">
        <v>5000</v>
      </c>
      <c r="T303" s="117"/>
    </row>
    <row r="304" spans="1:20" ht="98.25" customHeight="1">
      <c r="A304" s="55">
        <f t="shared" si="11"/>
        <v>280</v>
      </c>
      <c r="B304" s="63" t="s">
        <v>266</v>
      </c>
      <c r="C304" s="53" t="s">
        <v>66</v>
      </c>
      <c r="D304" s="53" t="s">
        <v>61</v>
      </c>
      <c r="E304" s="53" t="s">
        <v>232</v>
      </c>
      <c r="F304" s="53" t="s">
        <v>59</v>
      </c>
      <c r="G304" s="53"/>
      <c r="H304" s="54"/>
      <c r="I304" s="43"/>
      <c r="J304" s="43"/>
      <c r="K304" s="43"/>
      <c r="L304" s="43"/>
      <c r="M304" s="43"/>
      <c r="N304" s="54">
        <f>N305</f>
        <v>5000</v>
      </c>
      <c r="S304" s="4">
        <v>5000</v>
      </c>
      <c r="T304" s="117"/>
    </row>
    <row r="305" spans="1:21" ht="26.25">
      <c r="A305" s="55">
        <f t="shared" si="11"/>
        <v>281</v>
      </c>
      <c r="B305" s="56" t="s">
        <v>311</v>
      </c>
      <c r="C305" s="53" t="s">
        <v>66</v>
      </c>
      <c r="D305" s="53" t="s">
        <v>61</v>
      </c>
      <c r="E305" s="53" t="s">
        <v>232</v>
      </c>
      <c r="F305" s="53" t="s">
        <v>60</v>
      </c>
      <c r="G305" s="53"/>
      <c r="H305" s="54">
        <f>H306</f>
        <v>12000</v>
      </c>
      <c r="I305" s="43"/>
      <c r="J305" s="43"/>
      <c r="K305" s="43"/>
      <c r="L305" s="43"/>
      <c r="M305" s="43"/>
      <c r="N305" s="54">
        <f>N306</f>
        <v>5000</v>
      </c>
      <c r="S305" s="4">
        <v>5000</v>
      </c>
      <c r="T305" s="117"/>
      <c r="U305" s="24"/>
    </row>
    <row r="306" spans="1:22" s="24" customFormat="1" ht="26.25">
      <c r="A306" s="55">
        <f t="shared" si="11"/>
        <v>282</v>
      </c>
      <c r="B306" s="60" t="s">
        <v>320</v>
      </c>
      <c r="C306" s="53" t="s">
        <v>66</v>
      </c>
      <c r="D306" s="51" t="s">
        <v>61</v>
      </c>
      <c r="E306" s="51" t="s">
        <v>232</v>
      </c>
      <c r="F306" s="51" t="s">
        <v>60</v>
      </c>
      <c r="G306" s="51" t="s">
        <v>321</v>
      </c>
      <c r="H306" s="58">
        <v>12000</v>
      </c>
      <c r="I306" s="43"/>
      <c r="J306" s="43"/>
      <c r="K306" s="43"/>
      <c r="L306" s="43"/>
      <c r="M306" s="43"/>
      <c r="N306" s="58">
        <v>5000</v>
      </c>
      <c r="O306" s="30"/>
      <c r="P306" s="30"/>
      <c r="Q306" s="30"/>
      <c r="R306" s="30"/>
      <c r="S306" s="29">
        <v>5000</v>
      </c>
      <c r="T306" s="120"/>
      <c r="U306" s="1"/>
      <c r="V306" s="1"/>
    </row>
    <row r="307" spans="1:20" ht="26.25">
      <c r="A307" s="55">
        <f t="shared" si="11"/>
        <v>283</v>
      </c>
      <c r="B307" s="52" t="s">
        <v>96</v>
      </c>
      <c r="C307" s="53" t="s">
        <v>66</v>
      </c>
      <c r="D307" s="53" t="s">
        <v>62</v>
      </c>
      <c r="E307" s="53"/>
      <c r="F307" s="53"/>
      <c r="G307" s="53" t="s">
        <v>11</v>
      </c>
      <c r="H307" s="54" t="e">
        <f>H309+H357</f>
        <v>#REF!</v>
      </c>
      <c r="I307" s="43"/>
      <c r="J307" s="43"/>
      <c r="K307" s="43"/>
      <c r="L307" s="43"/>
      <c r="M307" s="43"/>
      <c r="N307" s="54">
        <f>N308+N357</f>
        <v>2416580.8200000003</v>
      </c>
      <c r="S307" s="4">
        <v>1415472.84</v>
      </c>
      <c r="T307" s="117"/>
    </row>
    <row r="308" spans="1:20" ht="26.25">
      <c r="A308" s="55">
        <f t="shared" si="11"/>
        <v>284</v>
      </c>
      <c r="B308" s="52" t="s">
        <v>64</v>
      </c>
      <c r="C308" s="53" t="s">
        <v>66</v>
      </c>
      <c r="D308" s="53" t="s">
        <v>63</v>
      </c>
      <c r="E308" s="53"/>
      <c r="F308" s="53"/>
      <c r="G308" s="53"/>
      <c r="H308" s="54"/>
      <c r="I308" s="43"/>
      <c r="J308" s="43"/>
      <c r="K308" s="43"/>
      <c r="L308" s="43"/>
      <c r="M308" s="43"/>
      <c r="N308" s="54">
        <f>N309</f>
        <v>1552400</v>
      </c>
      <c r="S308" s="4">
        <v>973000</v>
      </c>
      <c r="T308" s="117"/>
    </row>
    <row r="309" spans="1:20" ht="26.25">
      <c r="A309" s="55">
        <f t="shared" si="11"/>
        <v>285</v>
      </c>
      <c r="B309" s="56" t="s">
        <v>137</v>
      </c>
      <c r="C309" s="53" t="s">
        <v>66</v>
      </c>
      <c r="D309" s="53" t="s">
        <v>63</v>
      </c>
      <c r="E309" s="53" t="s">
        <v>167</v>
      </c>
      <c r="F309" s="53"/>
      <c r="G309" s="53"/>
      <c r="H309" s="54" t="e">
        <f>H310+H342+#REF!</f>
        <v>#REF!</v>
      </c>
      <c r="I309" s="43"/>
      <c r="J309" s="43"/>
      <c r="K309" s="43"/>
      <c r="L309" s="43"/>
      <c r="M309" s="43"/>
      <c r="N309" s="54">
        <f>N310+N342</f>
        <v>1552400</v>
      </c>
      <c r="S309" s="4">
        <v>973000</v>
      </c>
      <c r="T309" s="117"/>
    </row>
    <row r="310" spans="1:20" ht="76.5">
      <c r="A310" s="55">
        <f t="shared" si="11"/>
        <v>286</v>
      </c>
      <c r="B310" s="56" t="s">
        <v>143</v>
      </c>
      <c r="C310" s="53" t="s">
        <v>66</v>
      </c>
      <c r="D310" s="53" t="s">
        <v>63</v>
      </c>
      <c r="E310" s="53" t="s">
        <v>185</v>
      </c>
      <c r="F310" s="53"/>
      <c r="G310" s="53"/>
      <c r="H310" s="54" t="e">
        <f>H312+H321+H335+#REF!</f>
        <v>#REF!</v>
      </c>
      <c r="I310" s="43"/>
      <c r="J310" s="43"/>
      <c r="K310" s="43"/>
      <c r="L310" s="43"/>
      <c r="M310" s="43"/>
      <c r="N310" s="54">
        <f>N311+N320+N330</f>
        <v>1182800</v>
      </c>
      <c r="S310" s="4">
        <v>775000</v>
      </c>
      <c r="T310" s="117"/>
    </row>
    <row r="311" spans="1:22" ht="102" customHeight="1">
      <c r="A311" s="55">
        <f t="shared" si="11"/>
        <v>287</v>
      </c>
      <c r="B311" s="61" t="s">
        <v>204</v>
      </c>
      <c r="C311" s="53" t="s">
        <v>66</v>
      </c>
      <c r="D311" s="53" t="s">
        <v>63</v>
      </c>
      <c r="E311" s="53" t="s">
        <v>233</v>
      </c>
      <c r="F311" s="53"/>
      <c r="G311" s="53"/>
      <c r="H311" s="54"/>
      <c r="I311" s="43"/>
      <c r="J311" s="43"/>
      <c r="K311" s="43"/>
      <c r="L311" s="43"/>
      <c r="M311" s="43"/>
      <c r="N311" s="54">
        <f>N312</f>
        <v>1048800</v>
      </c>
      <c r="S311" s="4">
        <v>563000</v>
      </c>
      <c r="T311" s="117"/>
      <c r="V311" s="24"/>
    </row>
    <row r="312" spans="1:20" ht="153">
      <c r="A312" s="55">
        <f t="shared" si="11"/>
        <v>288</v>
      </c>
      <c r="B312" s="56" t="s">
        <v>142</v>
      </c>
      <c r="C312" s="53" t="s">
        <v>66</v>
      </c>
      <c r="D312" s="53" t="s">
        <v>63</v>
      </c>
      <c r="E312" s="53" t="s">
        <v>233</v>
      </c>
      <c r="F312" s="53" t="s">
        <v>43</v>
      </c>
      <c r="G312" s="53"/>
      <c r="H312" s="54">
        <f>H313</f>
        <v>1743400</v>
      </c>
      <c r="I312" s="43"/>
      <c r="J312" s="43"/>
      <c r="K312" s="43"/>
      <c r="L312" s="43"/>
      <c r="M312" s="43"/>
      <c r="N312" s="54">
        <f>N313</f>
        <v>1048800</v>
      </c>
      <c r="S312" s="4">
        <v>563000</v>
      </c>
      <c r="T312" s="117"/>
    </row>
    <row r="313" spans="1:22" ht="51">
      <c r="A313" s="55">
        <f t="shared" si="11"/>
        <v>289</v>
      </c>
      <c r="B313" s="16" t="s">
        <v>106</v>
      </c>
      <c r="C313" s="53" t="s">
        <v>66</v>
      </c>
      <c r="D313" s="53" t="s">
        <v>63</v>
      </c>
      <c r="E313" s="53" t="s">
        <v>233</v>
      </c>
      <c r="F313" s="53" t="s">
        <v>44</v>
      </c>
      <c r="G313" s="53"/>
      <c r="H313" s="54">
        <f>H314</f>
        <v>1743400</v>
      </c>
      <c r="I313" s="43"/>
      <c r="J313" s="43"/>
      <c r="K313" s="43"/>
      <c r="L313" s="43"/>
      <c r="M313" s="43"/>
      <c r="N313" s="54">
        <f>N314+N316+N318</f>
        <v>1048800</v>
      </c>
      <c r="S313" s="4">
        <v>563000</v>
      </c>
      <c r="T313" s="117"/>
      <c r="V313" s="24"/>
    </row>
    <row r="314" spans="1:20" ht="26.25">
      <c r="A314" s="55">
        <f t="shared" si="11"/>
        <v>290</v>
      </c>
      <c r="B314" s="56" t="s">
        <v>268</v>
      </c>
      <c r="C314" s="53" t="s">
        <v>66</v>
      </c>
      <c r="D314" s="53" t="s">
        <v>63</v>
      </c>
      <c r="E314" s="53" t="s">
        <v>233</v>
      </c>
      <c r="F314" s="53" t="s">
        <v>107</v>
      </c>
      <c r="G314" s="53"/>
      <c r="H314" s="54">
        <f>H315+H319</f>
        <v>1743400</v>
      </c>
      <c r="I314" s="43"/>
      <c r="J314" s="43"/>
      <c r="K314" s="43"/>
      <c r="L314" s="43"/>
      <c r="M314" s="43"/>
      <c r="N314" s="54">
        <f>N315</f>
        <v>805800</v>
      </c>
      <c r="S314" s="4">
        <v>430000</v>
      </c>
      <c r="T314" s="117"/>
    </row>
    <row r="315" spans="1:22" s="24" customFormat="1" ht="26.25">
      <c r="A315" s="55">
        <f t="shared" si="11"/>
        <v>291</v>
      </c>
      <c r="B315" s="59" t="s">
        <v>20</v>
      </c>
      <c r="C315" s="53" t="s">
        <v>66</v>
      </c>
      <c r="D315" s="51" t="s">
        <v>63</v>
      </c>
      <c r="E315" s="53" t="s">
        <v>233</v>
      </c>
      <c r="F315" s="51" t="s">
        <v>107</v>
      </c>
      <c r="G315" s="51" t="s">
        <v>19</v>
      </c>
      <c r="H315" s="58">
        <v>1338000</v>
      </c>
      <c r="I315" s="43"/>
      <c r="J315" s="43"/>
      <c r="K315" s="43"/>
      <c r="L315" s="43"/>
      <c r="M315" s="43"/>
      <c r="N315" s="58">
        <v>805800</v>
      </c>
      <c r="S315" s="23">
        <v>430000</v>
      </c>
      <c r="T315" s="118"/>
      <c r="U315" s="1">
        <v>804114.73</v>
      </c>
      <c r="V315" s="24">
        <v>42000</v>
      </c>
    </row>
    <row r="316" spans="1:20" ht="51">
      <c r="A316" s="55">
        <f t="shared" si="11"/>
        <v>292</v>
      </c>
      <c r="B316" s="63" t="s">
        <v>270</v>
      </c>
      <c r="C316" s="53" t="s">
        <v>66</v>
      </c>
      <c r="D316" s="51" t="s">
        <v>63</v>
      </c>
      <c r="E316" s="53" t="s">
        <v>234</v>
      </c>
      <c r="F316" s="53" t="s">
        <v>108</v>
      </c>
      <c r="G316" s="51"/>
      <c r="H316" s="58"/>
      <c r="I316" s="43"/>
      <c r="J316" s="43"/>
      <c r="K316" s="43"/>
      <c r="L316" s="43"/>
      <c r="M316" s="43"/>
      <c r="N316" s="58">
        <f>N317</f>
        <v>0</v>
      </c>
      <c r="S316" s="5">
        <v>3000</v>
      </c>
      <c r="T316" s="118"/>
    </row>
    <row r="317" spans="1:22" s="24" customFormat="1" ht="26.25">
      <c r="A317" s="55">
        <f t="shared" si="11"/>
        <v>293</v>
      </c>
      <c r="B317" s="57" t="s">
        <v>22</v>
      </c>
      <c r="C317" s="53" t="s">
        <v>66</v>
      </c>
      <c r="D317" s="51" t="s">
        <v>63</v>
      </c>
      <c r="E317" s="51" t="s">
        <v>234</v>
      </c>
      <c r="F317" s="51" t="s">
        <v>108</v>
      </c>
      <c r="G317" s="51" t="s">
        <v>21</v>
      </c>
      <c r="H317" s="58"/>
      <c r="I317" s="43"/>
      <c r="J317" s="43"/>
      <c r="K317" s="43"/>
      <c r="L317" s="43"/>
      <c r="M317" s="43"/>
      <c r="N317" s="58">
        <v>0</v>
      </c>
      <c r="O317" s="30"/>
      <c r="P317" s="30"/>
      <c r="Q317" s="30"/>
      <c r="R317" s="30"/>
      <c r="S317" s="29">
        <v>3000</v>
      </c>
      <c r="T317" s="120"/>
      <c r="U317" s="1"/>
      <c r="V317" s="24">
        <v>-2000</v>
      </c>
    </row>
    <row r="318" spans="1:20" ht="102">
      <c r="A318" s="55">
        <f t="shared" si="11"/>
        <v>294</v>
      </c>
      <c r="B318" s="63" t="s">
        <v>269</v>
      </c>
      <c r="C318" s="53" t="s">
        <v>66</v>
      </c>
      <c r="D318" s="51" t="s">
        <v>63</v>
      </c>
      <c r="E318" s="53" t="s">
        <v>233</v>
      </c>
      <c r="F318" s="53" t="s">
        <v>122</v>
      </c>
      <c r="G318" s="51"/>
      <c r="H318" s="58"/>
      <c r="I318" s="43"/>
      <c r="J318" s="43"/>
      <c r="K318" s="43"/>
      <c r="L318" s="43"/>
      <c r="M318" s="43"/>
      <c r="N318" s="58">
        <f>N319</f>
        <v>243000</v>
      </c>
      <c r="S318" s="5">
        <v>130000</v>
      </c>
      <c r="T318" s="118"/>
    </row>
    <row r="319" spans="1:22" s="24" customFormat="1" ht="26.25">
      <c r="A319" s="55">
        <f t="shared" si="11"/>
        <v>295</v>
      </c>
      <c r="B319" s="60" t="s">
        <v>24</v>
      </c>
      <c r="C319" s="53" t="s">
        <v>66</v>
      </c>
      <c r="D319" s="51" t="s">
        <v>63</v>
      </c>
      <c r="E319" s="51" t="s">
        <v>233</v>
      </c>
      <c r="F319" s="51" t="s">
        <v>122</v>
      </c>
      <c r="G319" s="51" t="s">
        <v>23</v>
      </c>
      <c r="H319" s="58">
        <v>405400</v>
      </c>
      <c r="I319" s="43"/>
      <c r="J319" s="43"/>
      <c r="K319" s="43"/>
      <c r="L319" s="43"/>
      <c r="M319" s="43"/>
      <c r="N319" s="58">
        <v>243000</v>
      </c>
      <c r="S319" s="23">
        <v>130000</v>
      </c>
      <c r="T319" s="118"/>
      <c r="U319" s="1">
        <v>242842.66</v>
      </c>
      <c r="V319" s="24">
        <v>12000</v>
      </c>
    </row>
    <row r="320" spans="1:22" ht="95.25" customHeight="1">
      <c r="A320" s="55">
        <f t="shared" si="11"/>
        <v>296</v>
      </c>
      <c r="B320" s="56" t="s">
        <v>205</v>
      </c>
      <c r="C320" s="53" t="s">
        <v>66</v>
      </c>
      <c r="D320" s="53" t="s">
        <v>63</v>
      </c>
      <c r="E320" s="53" t="s">
        <v>234</v>
      </c>
      <c r="F320" s="53"/>
      <c r="G320" s="53"/>
      <c r="H320" s="54"/>
      <c r="I320" s="62"/>
      <c r="J320" s="62"/>
      <c r="K320" s="62"/>
      <c r="L320" s="62"/>
      <c r="M320" s="62"/>
      <c r="N320" s="54">
        <f>N321</f>
        <v>127000</v>
      </c>
      <c r="S320" s="4">
        <v>205000</v>
      </c>
      <c r="T320" s="117"/>
      <c r="V320" s="24"/>
    </row>
    <row r="321" spans="1:22" ht="51" customHeight="1">
      <c r="A321" s="55">
        <f t="shared" si="11"/>
        <v>297</v>
      </c>
      <c r="B321" s="63" t="s">
        <v>287</v>
      </c>
      <c r="C321" s="53" t="s">
        <v>66</v>
      </c>
      <c r="D321" s="53" t="s">
        <v>63</v>
      </c>
      <c r="E321" s="53" t="s">
        <v>234</v>
      </c>
      <c r="F321" s="53" t="s">
        <v>109</v>
      </c>
      <c r="G321" s="51"/>
      <c r="H321" s="54" t="e">
        <f>#REF!</f>
        <v>#REF!</v>
      </c>
      <c r="I321" s="43"/>
      <c r="J321" s="43"/>
      <c r="K321" s="43"/>
      <c r="L321" s="43"/>
      <c r="M321" s="43"/>
      <c r="N321" s="54">
        <f>N322</f>
        <v>127000</v>
      </c>
      <c r="S321" s="4">
        <v>205000</v>
      </c>
      <c r="T321" s="117"/>
      <c r="V321" s="24"/>
    </row>
    <row r="322" spans="1:22" ht="51" customHeight="1">
      <c r="A322" s="55">
        <f t="shared" si="11"/>
        <v>298</v>
      </c>
      <c r="B322" s="63" t="s">
        <v>266</v>
      </c>
      <c r="C322" s="53" t="s">
        <v>66</v>
      </c>
      <c r="D322" s="53" t="s">
        <v>63</v>
      </c>
      <c r="E322" s="53" t="s">
        <v>234</v>
      </c>
      <c r="F322" s="53" t="s">
        <v>59</v>
      </c>
      <c r="G322" s="51"/>
      <c r="H322" s="54"/>
      <c r="I322" s="43"/>
      <c r="J322" s="43"/>
      <c r="K322" s="43"/>
      <c r="L322" s="43"/>
      <c r="M322" s="43"/>
      <c r="N322" s="54">
        <f>N323</f>
        <v>127000</v>
      </c>
      <c r="S322" s="4">
        <v>205000</v>
      </c>
      <c r="T322" s="117"/>
      <c r="U322" s="144"/>
      <c r="V322" s="24"/>
    </row>
    <row r="323" spans="1:22" ht="51" customHeight="1">
      <c r="A323" s="55">
        <f t="shared" si="11"/>
        <v>299</v>
      </c>
      <c r="B323" s="56" t="s">
        <v>311</v>
      </c>
      <c r="C323" s="53" t="s">
        <v>66</v>
      </c>
      <c r="D323" s="53" t="s">
        <v>63</v>
      </c>
      <c r="E323" s="53" t="s">
        <v>234</v>
      </c>
      <c r="F323" s="53" t="s">
        <v>60</v>
      </c>
      <c r="G323" s="51"/>
      <c r="H323" s="54" t="e">
        <f>#REF!+H324+H325+H326+H328+H329+#REF!</f>
        <v>#REF!</v>
      </c>
      <c r="I323" s="43"/>
      <c r="J323" s="43"/>
      <c r="K323" s="43"/>
      <c r="L323" s="43"/>
      <c r="M323" s="43"/>
      <c r="N323" s="54">
        <f>N324+N325+N326+N328+N329+N327</f>
        <v>127000</v>
      </c>
      <c r="S323" s="4">
        <v>205000</v>
      </c>
      <c r="T323" s="117"/>
      <c r="V323" s="24"/>
    </row>
    <row r="324" spans="1:21" s="24" customFormat="1" ht="63" customHeight="1">
      <c r="A324" s="55">
        <f t="shared" si="11"/>
        <v>300</v>
      </c>
      <c r="B324" s="59" t="s">
        <v>31</v>
      </c>
      <c r="C324" s="53" t="s">
        <v>66</v>
      </c>
      <c r="D324" s="51" t="s">
        <v>63</v>
      </c>
      <c r="E324" s="51" t="s">
        <v>234</v>
      </c>
      <c r="F324" s="51" t="s">
        <v>60</v>
      </c>
      <c r="G324" s="51" t="s">
        <v>30</v>
      </c>
      <c r="H324" s="58">
        <v>110000</v>
      </c>
      <c r="I324" s="43"/>
      <c r="J324" s="43"/>
      <c r="K324" s="43"/>
      <c r="L324" s="43"/>
      <c r="M324" s="43"/>
      <c r="N324" s="58">
        <v>100000</v>
      </c>
      <c r="O324" s="30"/>
      <c r="P324" s="30"/>
      <c r="Q324" s="30"/>
      <c r="R324" s="30"/>
      <c r="S324" s="29">
        <v>85000</v>
      </c>
      <c r="T324" s="120"/>
      <c r="U324" s="1">
        <v>73185.71</v>
      </c>
    </row>
    <row r="325" spans="1:21" s="24" customFormat="1" ht="54.75" customHeight="1">
      <c r="A325" s="55">
        <f t="shared" si="11"/>
        <v>301</v>
      </c>
      <c r="B325" s="60" t="s">
        <v>33</v>
      </c>
      <c r="C325" s="53" t="s">
        <v>66</v>
      </c>
      <c r="D325" s="51" t="s">
        <v>63</v>
      </c>
      <c r="E325" s="51" t="s">
        <v>234</v>
      </c>
      <c r="F325" s="51" t="s">
        <v>60</v>
      </c>
      <c r="G325" s="51" t="s">
        <v>32</v>
      </c>
      <c r="H325" s="58">
        <v>50000</v>
      </c>
      <c r="I325" s="43"/>
      <c r="J325" s="43"/>
      <c r="K325" s="43"/>
      <c r="L325" s="43"/>
      <c r="M325" s="43"/>
      <c r="N325" s="58">
        <v>5000</v>
      </c>
      <c r="O325" s="30"/>
      <c r="P325" s="30"/>
      <c r="Q325" s="30"/>
      <c r="R325" s="30"/>
      <c r="S325" s="29">
        <v>10000</v>
      </c>
      <c r="T325" s="120"/>
      <c r="U325" s="1"/>
    </row>
    <row r="326" spans="1:22" s="24" customFormat="1" ht="54.75" customHeight="1">
      <c r="A326" s="55">
        <f t="shared" si="11"/>
        <v>302</v>
      </c>
      <c r="B326" s="60" t="s">
        <v>35</v>
      </c>
      <c r="C326" s="53" t="s">
        <v>66</v>
      </c>
      <c r="D326" s="51" t="s">
        <v>63</v>
      </c>
      <c r="E326" s="51" t="s">
        <v>234</v>
      </c>
      <c r="F326" s="51" t="s">
        <v>60</v>
      </c>
      <c r="G326" s="51" t="s">
        <v>34</v>
      </c>
      <c r="H326" s="58">
        <v>10000</v>
      </c>
      <c r="I326" s="43"/>
      <c r="J326" s="43"/>
      <c r="K326" s="43"/>
      <c r="L326" s="43"/>
      <c r="M326" s="43"/>
      <c r="N326" s="58">
        <v>10000</v>
      </c>
      <c r="O326" s="135"/>
      <c r="P326" s="135"/>
      <c r="Q326" s="135"/>
      <c r="R326" s="135"/>
      <c r="S326" s="136">
        <v>5000</v>
      </c>
      <c r="T326" s="126"/>
      <c r="U326" s="1">
        <v>8500</v>
      </c>
      <c r="V326" s="1"/>
    </row>
    <row r="327" spans="1:22" s="24" customFormat="1" ht="48.75" customHeight="1">
      <c r="A327" s="55">
        <f t="shared" si="11"/>
        <v>303</v>
      </c>
      <c r="B327" s="60" t="s">
        <v>320</v>
      </c>
      <c r="C327" s="53" t="s">
        <v>66</v>
      </c>
      <c r="D327" s="51" t="s">
        <v>63</v>
      </c>
      <c r="E327" s="51" t="s">
        <v>234</v>
      </c>
      <c r="F327" s="51" t="s">
        <v>60</v>
      </c>
      <c r="G327" s="51" t="s">
        <v>321</v>
      </c>
      <c r="H327" s="58"/>
      <c r="I327" s="43"/>
      <c r="J327" s="43"/>
      <c r="K327" s="43"/>
      <c r="L327" s="43"/>
      <c r="M327" s="43"/>
      <c r="N327" s="58">
        <v>5000</v>
      </c>
      <c r="O327" s="30"/>
      <c r="P327" s="30"/>
      <c r="Q327" s="30"/>
      <c r="R327" s="30"/>
      <c r="S327" s="29">
        <v>80000</v>
      </c>
      <c r="T327" s="120"/>
      <c r="U327" s="1"/>
      <c r="V327" s="24">
        <v>-25000</v>
      </c>
    </row>
    <row r="328" spans="1:22" s="24" customFormat="1" ht="42" customHeight="1">
      <c r="A328" s="55">
        <f t="shared" si="11"/>
        <v>304</v>
      </c>
      <c r="B328" s="60" t="s">
        <v>37</v>
      </c>
      <c r="C328" s="53" t="s">
        <v>66</v>
      </c>
      <c r="D328" s="51" t="s">
        <v>63</v>
      </c>
      <c r="E328" s="51" t="s">
        <v>234</v>
      </c>
      <c r="F328" s="51" t="s">
        <v>60</v>
      </c>
      <c r="G328" s="51" t="s">
        <v>36</v>
      </c>
      <c r="H328" s="58">
        <v>1000</v>
      </c>
      <c r="I328" s="43"/>
      <c r="J328" s="43"/>
      <c r="K328" s="43"/>
      <c r="L328" s="43"/>
      <c r="M328" s="43"/>
      <c r="N328" s="58">
        <v>2000</v>
      </c>
      <c r="O328" s="30"/>
      <c r="P328" s="30"/>
      <c r="Q328" s="30"/>
      <c r="R328" s="30"/>
      <c r="S328" s="29">
        <v>10000</v>
      </c>
      <c r="T328" s="120"/>
      <c r="U328" s="1"/>
      <c r="V328" s="24">
        <v>-8000</v>
      </c>
    </row>
    <row r="329" spans="1:22" s="24" customFormat="1" ht="38.25" customHeight="1">
      <c r="A329" s="55">
        <f t="shared" si="11"/>
        <v>305</v>
      </c>
      <c r="B329" s="60" t="s">
        <v>39</v>
      </c>
      <c r="C329" s="53" t="s">
        <v>66</v>
      </c>
      <c r="D329" s="51" t="s">
        <v>63</v>
      </c>
      <c r="E329" s="51" t="s">
        <v>234</v>
      </c>
      <c r="F329" s="51" t="s">
        <v>60</v>
      </c>
      <c r="G329" s="51" t="s">
        <v>38</v>
      </c>
      <c r="H329" s="58">
        <v>1000</v>
      </c>
      <c r="I329" s="43"/>
      <c r="J329" s="43"/>
      <c r="K329" s="43"/>
      <c r="L329" s="43"/>
      <c r="M329" s="43"/>
      <c r="N329" s="58">
        <v>5000</v>
      </c>
      <c r="O329" s="30"/>
      <c r="P329" s="30"/>
      <c r="Q329" s="30"/>
      <c r="R329" s="30"/>
      <c r="S329" s="29">
        <v>15000</v>
      </c>
      <c r="T329" s="120"/>
      <c r="U329" s="1">
        <v>4920</v>
      </c>
      <c r="V329" s="7"/>
    </row>
    <row r="330" spans="1:22" ht="51" customHeight="1">
      <c r="A330" s="55">
        <f t="shared" si="11"/>
        <v>306</v>
      </c>
      <c r="B330" s="64" t="s">
        <v>197</v>
      </c>
      <c r="C330" s="53" t="s">
        <v>66</v>
      </c>
      <c r="D330" s="53" t="s">
        <v>63</v>
      </c>
      <c r="E330" s="53" t="s">
        <v>235</v>
      </c>
      <c r="F330" s="51"/>
      <c r="G330" s="51"/>
      <c r="H330" s="58"/>
      <c r="I330" s="43"/>
      <c r="J330" s="43"/>
      <c r="K330" s="43"/>
      <c r="L330" s="43"/>
      <c r="M330" s="43"/>
      <c r="N330" s="54">
        <f>N331</f>
        <v>7000</v>
      </c>
      <c r="O330" s="30"/>
      <c r="P330" s="30"/>
      <c r="Q330" s="30"/>
      <c r="R330" s="30"/>
      <c r="S330" s="31">
        <v>7000</v>
      </c>
      <c r="T330" s="121"/>
      <c r="U330" s="7"/>
      <c r="V330" s="26"/>
    </row>
    <row r="331" spans="1:20" s="7" customFormat="1" ht="51" customHeight="1">
      <c r="A331" s="55">
        <f t="shared" si="11"/>
        <v>307</v>
      </c>
      <c r="B331" s="64" t="s">
        <v>111</v>
      </c>
      <c r="C331" s="53" t="s">
        <v>66</v>
      </c>
      <c r="D331" s="53" t="s">
        <v>63</v>
      </c>
      <c r="E331" s="53" t="s">
        <v>235</v>
      </c>
      <c r="F331" s="53" t="s">
        <v>112</v>
      </c>
      <c r="G331" s="51"/>
      <c r="H331" s="58"/>
      <c r="I331" s="43"/>
      <c r="J331" s="43"/>
      <c r="K331" s="43"/>
      <c r="L331" s="43"/>
      <c r="M331" s="43"/>
      <c r="N331" s="54">
        <f>N332+N335+N338</f>
        <v>7000</v>
      </c>
      <c r="O331" s="32"/>
      <c r="P331" s="32"/>
      <c r="Q331" s="32"/>
      <c r="R331" s="32"/>
      <c r="S331" s="31">
        <v>7000</v>
      </c>
      <c r="T331" s="121"/>
    </row>
    <row r="332" spans="1:22" s="7" customFormat="1" ht="51" customHeight="1">
      <c r="A332" s="55">
        <f t="shared" si="11"/>
        <v>308</v>
      </c>
      <c r="B332" s="52" t="s">
        <v>148</v>
      </c>
      <c r="C332" s="53" t="s">
        <v>66</v>
      </c>
      <c r="D332" s="53" t="s">
        <v>63</v>
      </c>
      <c r="E332" s="53" t="s">
        <v>235</v>
      </c>
      <c r="F332" s="53" t="s">
        <v>149</v>
      </c>
      <c r="G332" s="53"/>
      <c r="H332" s="54">
        <f>H335</f>
        <v>10000</v>
      </c>
      <c r="I332" s="43"/>
      <c r="J332" s="43"/>
      <c r="K332" s="43"/>
      <c r="L332" s="43"/>
      <c r="M332" s="43"/>
      <c r="N332" s="54">
        <f>N333</f>
        <v>1000</v>
      </c>
      <c r="O332" s="32"/>
      <c r="P332" s="32"/>
      <c r="Q332" s="32"/>
      <c r="R332" s="32"/>
      <c r="S332" s="31">
        <v>1000</v>
      </c>
      <c r="T332" s="121"/>
      <c r="V332" s="1"/>
    </row>
    <row r="333" spans="1:22" s="7" customFormat="1" ht="51" customHeight="1">
      <c r="A333" s="55">
        <f t="shared" si="11"/>
        <v>309</v>
      </c>
      <c r="B333" s="93" t="s">
        <v>267</v>
      </c>
      <c r="C333" s="53" t="s">
        <v>66</v>
      </c>
      <c r="D333" s="53" t="s">
        <v>63</v>
      </c>
      <c r="E333" s="53" t="s">
        <v>235</v>
      </c>
      <c r="F333" s="53" t="s">
        <v>150</v>
      </c>
      <c r="G333" s="53"/>
      <c r="H333" s="54">
        <f>H335</f>
        <v>10000</v>
      </c>
      <c r="I333" s="43"/>
      <c r="J333" s="43"/>
      <c r="K333" s="43"/>
      <c r="L333" s="43"/>
      <c r="M333" s="43"/>
      <c r="N333" s="54">
        <f>N334</f>
        <v>1000</v>
      </c>
      <c r="O333" s="32"/>
      <c r="P333" s="32"/>
      <c r="Q333" s="32"/>
      <c r="R333" s="32"/>
      <c r="S333" s="31">
        <v>1000</v>
      </c>
      <c r="T333" s="121"/>
      <c r="U333" s="26"/>
      <c r="V333" s="24"/>
    </row>
    <row r="334" spans="1:22" s="26" customFormat="1" ht="36.75" customHeight="1">
      <c r="A334" s="55">
        <f t="shared" si="11"/>
        <v>310</v>
      </c>
      <c r="B334" s="60" t="s">
        <v>320</v>
      </c>
      <c r="C334" s="53" t="s">
        <v>66</v>
      </c>
      <c r="D334" s="51" t="s">
        <v>63</v>
      </c>
      <c r="E334" s="51" t="s">
        <v>235</v>
      </c>
      <c r="F334" s="51" t="s">
        <v>150</v>
      </c>
      <c r="G334" s="51" t="s">
        <v>321</v>
      </c>
      <c r="H334" s="58">
        <v>1000</v>
      </c>
      <c r="I334" s="43"/>
      <c r="J334" s="43"/>
      <c r="K334" s="43"/>
      <c r="L334" s="43"/>
      <c r="M334" s="43"/>
      <c r="N334" s="58">
        <v>1000</v>
      </c>
      <c r="O334" s="32"/>
      <c r="P334" s="32"/>
      <c r="Q334" s="32"/>
      <c r="R334" s="32"/>
      <c r="S334" s="29">
        <v>1000</v>
      </c>
      <c r="T334" s="120"/>
      <c r="U334" s="7"/>
      <c r="V334" s="1"/>
    </row>
    <row r="335" spans="1:22" s="7" customFormat="1" ht="51" customHeight="1">
      <c r="A335" s="55">
        <f t="shared" si="11"/>
        <v>311</v>
      </c>
      <c r="B335" s="52" t="s">
        <v>129</v>
      </c>
      <c r="C335" s="53" t="s">
        <v>66</v>
      </c>
      <c r="D335" s="53" t="s">
        <v>63</v>
      </c>
      <c r="E335" s="53" t="s">
        <v>235</v>
      </c>
      <c r="F335" s="53" t="s">
        <v>130</v>
      </c>
      <c r="G335" s="53"/>
      <c r="H335" s="54">
        <f>H336</f>
        <v>10000</v>
      </c>
      <c r="I335" s="43"/>
      <c r="J335" s="43"/>
      <c r="K335" s="43"/>
      <c r="L335" s="43"/>
      <c r="M335" s="43"/>
      <c r="N335" s="54">
        <f>N336</f>
        <v>5000</v>
      </c>
      <c r="S335" s="4">
        <v>5000</v>
      </c>
      <c r="T335" s="117"/>
      <c r="U335" s="1"/>
      <c r="V335" s="24"/>
    </row>
    <row r="336" spans="1:22" ht="79.5" customHeight="1">
      <c r="A336" s="55">
        <f t="shared" si="11"/>
        <v>312</v>
      </c>
      <c r="B336" s="52" t="s">
        <v>248</v>
      </c>
      <c r="C336" s="53" t="s">
        <v>66</v>
      </c>
      <c r="D336" s="53" t="s">
        <v>63</v>
      </c>
      <c r="E336" s="53" t="s">
        <v>235</v>
      </c>
      <c r="F336" s="53" t="s">
        <v>128</v>
      </c>
      <c r="G336" s="53"/>
      <c r="H336" s="54">
        <f>H337</f>
        <v>10000</v>
      </c>
      <c r="I336" s="43"/>
      <c r="J336" s="43"/>
      <c r="K336" s="43"/>
      <c r="L336" s="43"/>
      <c r="M336" s="43"/>
      <c r="N336" s="54">
        <f>N337</f>
        <v>5000</v>
      </c>
      <c r="S336" s="4">
        <v>5000</v>
      </c>
      <c r="T336" s="117"/>
      <c r="U336" s="24"/>
      <c r="V336" s="24"/>
    </row>
    <row r="337" spans="1:22" s="24" customFormat="1" ht="51" customHeight="1">
      <c r="A337" s="55">
        <f t="shared" si="11"/>
        <v>313</v>
      </c>
      <c r="B337" s="139" t="s">
        <v>325</v>
      </c>
      <c r="C337" s="53" t="s">
        <v>66</v>
      </c>
      <c r="D337" s="51" t="s">
        <v>63</v>
      </c>
      <c r="E337" s="51" t="s">
        <v>235</v>
      </c>
      <c r="F337" s="51" t="s">
        <v>128</v>
      </c>
      <c r="G337" s="51" t="s">
        <v>326</v>
      </c>
      <c r="H337" s="58">
        <v>10000</v>
      </c>
      <c r="I337" s="43"/>
      <c r="J337" s="43"/>
      <c r="K337" s="43"/>
      <c r="L337" s="43"/>
      <c r="M337" s="43"/>
      <c r="N337" s="58">
        <v>5000</v>
      </c>
      <c r="O337" s="30"/>
      <c r="P337" s="30"/>
      <c r="Q337" s="30"/>
      <c r="R337" s="30"/>
      <c r="S337" s="29">
        <v>5000</v>
      </c>
      <c r="T337" s="120"/>
      <c r="U337" s="1"/>
      <c r="V337" s="1"/>
    </row>
    <row r="338" spans="1:21" ht="26.25">
      <c r="A338" s="55">
        <f t="shared" si="11"/>
        <v>314</v>
      </c>
      <c r="B338" s="52" t="s">
        <v>251</v>
      </c>
      <c r="C338" s="53" t="s">
        <v>66</v>
      </c>
      <c r="D338" s="53" t="s">
        <v>63</v>
      </c>
      <c r="E338" s="53" t="s">
        <v>235</v>
      </c>
      <c r="F338" s="53" t="s">
        <v>252</v>
      </c>
      <c r="G338" s="51"/>
      <c r="H338" s="58"/>
      <c r="I338" s="43"/>
      <c r="J338" s="43"/>
      <c r="K338" s="43"/>
      <c r="L338" s="43"/>
      <c r="M338" s="43"/>
      <c r="N338" s="54">
        <f>N339+N341</f>
        <v>1000</v>
      </c>
      <c r="O338" s="30"/>
      <c r="P338" s="30"/>
      <c r="Q338" s="30"/>
      <c r="R338" s="30"/>
      <c r="S338" s="31">
        <v>1000</v>
      </c>
      <c r="T338" s="121"/>
      <c r="U338" s="24"/>
    </row>
    <row r="339" spans="1:22" s="24" customFormat="1" ht="26.25">
      <c r="A339" s="55">
        <f t="shared" si="11"/>
        <v>315</v>
      </c>
      <c r="B339" s="139" t="s">
        <v>325</v>
      </c>
      <c r="C339" s="53" t="s">
        <v>66</v>
      </c>
      <c r="D339" s="51" t="s">
        <v>63</v>
      </c>
      <c r="E339" s="51" t="s">
        <v>235</v>
      </c>
      <c r="F339" s="51" t="s">
        <v>252</v>
      </c>
      <c r="G339" s="51" t="s">
        <v>326</v>
      </c>
      <c r="H339" s="58"/>
      <c r="I339" s="43"/>
      <c r="J339" s="43"/>
      <c r="K339" s="43"/>
      <c r="L339" s="43"/>
      <c r="M339" s="43"/>
      <c r="N339" s="58">
        <v>200</v>
      </c>
      <c r="O339" s="30"/>
      <c r="P339" s="30"/>
      <c r="Q339" s="30"/>
      <c r="R339" s="30"/>
      <c r="S339" s="29">
        <v>1000</v>
      </c>
      <c r="T339" s="120"/>
      <c r="U339" s="1"/>
      <c r="V339" s="7"/>
    </row>
    <row r="340" spans="1:22" s="24" customFormat="1" ht="25.5" customHeight="1">
      <c r="A340" s="55">
        <f t="shared" si="11"/>
        <v>316</v>
      </c>
      <c r="B340" s="139" t="s">
        <v>327</v>
      </c>
      <c r="C340" s="53" t="s">
        <v>66</v>
      </c>
      <c r="D340" s="51" t="s">
        <v>63</v>
      </c>
      <c r="E340" s="51" t="s">
        <v>235</v>
      </c>
      <c r="F340" s="51" t="s">
        <v>252</v>
      </c>
      <c r="G340" s="51" t="s">
        <v>328</v>
      </c>
      <c r="H340" s="58"/>
      <c r="I340" s="47"/>
      <c r="J340" s="47"/>
      <c r="K340" s="47"/>
      <c r="L340" s="47"/>
      <c r="M340" s="47"/>
      <c r="N340" s="58">
        <v>0</v>
      </c>
      <c r="O340" s="30"/>
      <c r="P340" s="30"/>
      <c r="Q340" s="30"/>
      <c r="R340" s="30"/>
      <c r="S340" s="141">
        <v>25000</v>
      </c>
      <c r="T340" s="120"/>
      <c r="U340" s="1"/>
      <c r="V340" s="1"/>
    </row>
    <row r="341" spans="1:22" s="24" customFormat="1" ht="25.5" customHeight="1">
      <c r="A341" s="55"/>
      <c r="B341" s="60" t="s">
        <v>320</v>
      </c>
      <c r="C341" s="53" t="s">
        <v>66</v>
      </c>
      <c r="D341" s="51" t="s">
        <v>63</v>
      </c>
      <c r="E341" s="51" t="s">
        <v>235</v>
      </c>
      <c r="F341" s="51" t="s">
        <v>252</v>
      </c>
      <c r="G341" s="51" t="s">
        <v>321</v>
      </c>
      <c r="H341" s="58"/>
      <c r="I341" s="43"/>
      <c r="J341" s="43"/>
      <c r="K341" s="43"/>
      <c r="L341" s="43"/>
      <c r="M341" s="43"/>
      <c r="N341" s="58">
        <v>800</v>
      </c>
      <c r="O341" s="30"/>
      <c r="P341" s="30"/>
      <c r="Q341" s="30"/>
      <c r="R341" s="30"/>
      <c r="S341" s="29"/>
      <c r="T341" s="120"/>
      <c r="U341" s="1">
        <v>28.79</v>
      </c>
      <c r="V341" s="1"/>
    </row>
    <row r="342" spans="1:20" ht="51" customHeight="1">
      <c r="A342" s="55">
        <f>A339+1</f>
        <v>316</v>
      </c>
      <c r="B342" s="52" t="s">
        <v>144</v>
      </c>
      <c r="C342" s="53" t="s">
        <v>66</v>
      </c>
      <c r="D342" s="53" t="s">
        <v>63</v>
      </c>
      <c r="E342" s="53"/>
      <c r="F342" s="53"/>
      <c r="G342" s="53"/>
      <c r="H342" s="54" t="e">
        <f>H344</f>
        <v>#REF!</v>
      </c>
      <c r="I342" s="62"/>
      <c r="J342" s="62"/>
      <c r="K342" s="62"/>
      <c r="L342" s="62"/>
      <c r="M342" s="62"/>
      <c r="N342" s="54">
        <f>N344</f>
        <v>369600</v>
      </c>
      <c r="S342" s="4">
        <v>198000</v>
      </c>
      <c r="T342" s="117"/>
    </row>
    <row r="343" spans="1:21" ht="39.75" customHeight="1">
      <c r="A343" s="55">
        <f t="shared" si="11"/>
        <v>317</v>
      </c>
      <c r="B343" s="56" t="s">
        <v>137</v>
      </c>
      <c r="C343" s="53" t="s">
        <v>66</v>
      </c>
      <c r="D343" s="53" t="s">
        <v>63</v>
      </c>
      <c r="E343" s="53" t="s">
        <v>167</v>
      </c>
      <c r="F343" s="53"/>
      <c r="G343" s="53"/>
      <c r="H343" s="54"/>
      <c r="I343" s="62"/>
      <c r="J343" s="62"/>
      <c r="K343" s="62"/>
      <c r="L343" s="62"/>
      <c r="M343" s="62"/>
      <c r="N343" s="54">
        <f>N344</f>
        <v>369600</v>
      </c>
      <c r="S343" s="4">
        <v>198000</v>
      </c>
      <c r="T343" s="117"/>
      <c r="U343" s="7"/>
    </row>
    <row r="344" spans="1:22" s="7" customFormat="1" ht="104.25" customHeight="1">
      <c r="A344" s="55">
        <f t="shared" si="11"/>
        <v>318</v>
      </c>
      <c r="B344" s="56" t="s">
        <v>145</v>
      </c>
      <c r="C344" s="53" t="s">
        <v>66</v>
      </c>
      <c r="D344" s="53" t="s">
        <v>63</v>
      </c>
      <c r="E344" s="53" t="s">
        <v>186</v>
      </c>
      <c r="F344" s="53"/>
      <c r="G344" s="53"/>
      <c r="H344" s="54" t="e">
        <f>H346+H353</f>
        <v>#REF!</v>
      </c>
      <c r="I344" s="62"/>
      <c r="J344" s="62"/>
      <c r="K344" s="62"/>
      <c r="L344" s="62"/>
      <c r="M344" s="62"/>
      <c r="N344" s="54">
        <f>N346+N353</f>
        <v>369600</v>
      </c>
      <c r="S344" s="4">
        <v>198000</v>
      </c>
      <c r="T344" s="117"/>
      <c r="U344" s="1"/>
      <c r="V344" s="146"/>
    </row>
    <row r="345" spans="1:22" ht="30.75" customHeight="1">
      <c r="A345" s="55">
        <f t="shared" si="11"/>
        <v>319</v>
      </c>
      <c r="B345" s="61" t="s">
        <v>204</v>
      </c>
      <c r="C345" s="53" t="s">
        <v>66</v>
      </c>
      <c r="D345" s="53" t="s">
        <v>63</v>
      </c>
      <c r="E345" s="53" t="s">
        <v>236</v>
      </c>
      <c r="F345" s="53"/>
      <c r="G345" s="53"/>
      <c r="H345" s="54"/>
      <c r="I345" s="62"/>
      <c r="J345" s="62"/>
      <c r="K345" s="62"/>
      <c r="L345" s="62"/>
      <c r="M345" s="62"/>
      <c r="N345" s="54">
        <f>N346</f>
        <v>369600</v>
      </c>
      <c r="S345" s="4">
        <v>193000</v>
      </c>
      <c r="T345" s="117"/>
      <c r="V345" s="148"/>
    </row>
    <row r="346" spans="1:22" ht="103.5" customHeight="1">
      <c r="A346" s="55">
        <f t="shared" si="11"/>
        <v>320</v>
      </c>
      <c r="B346" s="56" t="s">
        <v>142</v>
      </c>
      <c r="C346" s="53" t="s">
        <v>66</v>
      </c>
      <c r="D346" s="53" t="s">
        <v>63</v>
      </c>
      <c r="E346" s="53" t="s">
        <v>236</v>
      </c>
      <c r="F346" s="53" t="s">
        <v>43</v>
      </c>
      <c r="G346" s="53"/>
      <c r="H346" s="54">
        <f>H347</f>
        <v>353000</v>
      </c>
      <c r="I346" s="62"/>
      <c r="J346" s="62"/>
      <c r="K346" s="62"/>
      <c r="L346" s="62"/>
      <c r="M346" s="62"/>
      <c r="N346" s="54">
        <f>N347</f>
        <v>369600</v>
      </c>
      <c r="S346" s="4">
        <v>193000</v>
      </c>
      <c r="T346" s="117"/>
      <c r="V346" s="146"/>
    </row>
    <row r="347" spans="1:20" ht="61.5" customHeight="1">
      <c r="A347" s="55">
        <f t="shared" si="11"/>
        <v>321</v>
      </c>
      <c r="B347" s="56" t="s">
        <v>106</v>
      </c>
      <c r="C347" s="53" t="s">
        <v>66</v>
      </c>
      <c r="D347" s="53" t="s">
        <v>63</v>
      </c>
      <c r="E347" s="53" t="s">
        <v>236</v>
      </c>
      <c r="F347" s="53" t="s">
        <v>44</v>
      </c>
      <c r="G347" s="53"/>
      <c r="H347" s="54">
        <f>H348</f>
        <v>353000</v>
      </c>
      <c r="I347" s="62"/>
      <c r="J347" s="62"/>
      <c r="K347" s="62"/>
      <c r="L347" s="62"/>
      <c r="M347" s="62"/>
      <c r="N347" s="54">
        <f>N348</f>
        <v>369600</v>
      </c>
      <c r="S347" s="4">
        <v>193000</v>
      </c>
      <c r="T347" s="117"/>
    </row>
    <row r="348" spans="1:20" ht="84" customHeight="1">
      <c r="A348" s="55">
        <f t="shared" si="11"/>
        <v>322</v>
      </c>
      <c r="B348" s="56" t="s">
        <v>268</v>
      </c>
      <c r="C348" s="53" t="s">
        <v>66</v>
      </c>
      <c r="D348" s="53" t="s">
        <v>63</v>
      </c>
      <c r="E348" s="53" t="s">
        <v>236</v>
      </c>
      <c r="F348" s="53" t="s">
        <v>107</v>
      </c>
      <c r="G348" s="53"/>
      <c r="H348" s="54">
        <f>H349+H351</f>
        <v>353000</v>
      </c>
      <c r="I348" s="62"/>
      <c r="J348" s="62"/>
      <c r="K348" s="62"/>
      <c r="L348" s="62"/>
      <c r="M348" s="62"/>
      <c r="N348" s="54">
        <f>N349+N351</f>
        <v>369600</v>
      </c>
      <c r="S348" s="4">
        <v>193000</v>
      </c>
      <c r="T348" s="117"/>
    </row>
    <row r="349" spans="1:22" s="24" customFormat="1" ht="75" customHeight="1">
      <c r="A349" s="55">
        <f t="shared" si="11"/>
        <v>323</v>
      </c>
      <c r="B349" s="59" t="s">
        <v>20</v>
      </c>
      <c r="C349" s="53" t="s">
        <v>66</v>
      </c>
      <c r="D349" s="51" t="s">
        <v>63</v>
      </c>
      <c r="E349" s="51" t="s">
        <v>236</v>
      </c>
      <c r="F349" s="51" t="s">
        <v>107</v>
      </c>
      <c r="G349" s="51" t="s">
        <v>19</v>
      </c>
      <c r="H349" s="58">
        <v>271000</v>
      </c>
      <c r="I349" s="43"/>
      <c r="J349" s="43"/>
      <c r="K349" s="43"/>
      <c r="L349" s="43"/>
      <c r="M349" s="43"/>
      <c r="N349" s="58">
        <v>283600</v>
      </c>
      <c r="S349" s="23">
        <v>147000</v>
      </c>
      <c r="T349" s="118"/>
      <c r="U349" s="1">
        <v>283127.21</v>
      </c>
      <c r="V349" s="24">
        <v>4000</v>
      </c>
    </row>
    <row r="350" spans="1:20" ht="83.25" customHeight="1">
      <c r="A350" s="55">
        <f t="shared" si="11"/>
        <v>324</v>
      </c>
      <c r="B350" s="63" t="s">
        <v>269</v>
      </c>
      <c r="C350" s="53" t="s">
        <v>66</v>
      </c>
      <c r="D350" s="51" t="s">
        <v>63</v>
      </c>
      <c r="E350" s="53" t="s">
        <v>236</v>
      </c>
      <c r="F350" s="51" t="s">
        <v>122</v>
      </c>
      <c r="G350" s="51"/>
      <c r="H350" s="58"/>
      <c r="I350" s="43"/>
      <c r="J350" s="43"/>
      <c r="K350" s="43"/>
      <c r="L350" s="43"/>
      <c r="M350" s="43"/>
      <c r="N350" s="58">
        <f>N351</f>
        <v>86000</v>
      </c>
      <c r="S350" s="5">
        <v>46000</v>
      </c>
      <c r="T350" s="118"/>
    </row>
    <row r="351" spans="1:21" s="24" customFormat="1" ht="58.5" customHeight="1">
      <c r="A351" s="55">
        <f t="shared" si="11"/>
        <v>325</v>
      </c>
      <c r="B351" s="60" t="s">
        <v>24</v>
      </c>
      <c r="C351" s="53" t="s">
        <v>66</v>
      </c>
      <c r="D351" s="51" t="s">
        <v>63</v>
      </c>
      <c r="E351" s="51" t="s">
        <v>236</v>
      </c>
      <c r="F351" s="51" t="s">
        <v>122</v>
      </c>
      <c r="G351" s="51" t="s">
        <v>23</v>
      </c>
      <c r="H351" s="58">
        <v>82000</v>
      </c>
      <c r="I351" s="43"/>
      <c r="J351" s="43"/>
      <c r="K351" s="43"/>
      <c r="L351" s="43"/>
      <c r="M351" s="43"/>
      <c r="N351" s="58">
        <v>86000</v>
      </c>
      <c r="S351" s="23">
        <v>46000</v>
      </c>
      <c r="T351" s="118"/>
      <c r="U351" s="1">
        <v>85507.4</v>
      </c>
    </row>
    <row r="352" spans="1:20" ht="49.5" customHeight="1">
      <c r="A352" s="55">
        <f t="shared" si="11"/>
        <v>326</v>
      </c>
      <c r="B352" s="56" t="s">
        <v>205</v>
      </c>
      <c r="C352" s="53" t="s">
        <v>66</v>
      </c>
      <c r="D352" s="53" t="s">
        <v>63</v>
      </c>
      <c r="E352" s="53" t="s">
        <v>237</v>
      </c>
      <c r="F352" s="53"/>
      <c r="G352" s="53"/>
      <c r="H352" s="54"/>
      <c r="I352" s="62"/>
      <c r="J352" s="62"/>
      <c r="K352" s="62"/>
      <c r="L352" s="62"/>
      <c r="M352" s="62"/>
      <c r="N352" s="54">
        <f>N353</f>
        <v>0</v>
      </c>
      <c r="S352" s="4">
        <v>5000</v>
      </c>
      <c r="T352" s="117"/>
    </row>
    <row r="353" spans="1:20" ht="114" customHeight="1">
      <c r="A353" s="55">
        <f aca="true" t="shared" si="13" ref="A353:A394">A352+1</f>
        <v>327</v>
      </c>
      <c r="B353" s="63" t="s">
        <v>287</v>
      </c>
      <c r="C353" s="53" t="s">
        <v>66</v>
      </c>
      <c r="D353" s="53" t="s">
        <v>63</v>
      </c>
      <c r="E353" s="53" t="s">
        <v>237</v>
      </c>
      <c r="F353" s="53" t="s">
        <v>109</v>
      </c>
      <c r="G353" s="53"/>
      <c r="H353" s="54" t="e">
        <f>#REF!</f>
        <v>#REF!</v>
      </c>
      <c r="I353" s="43"/>
      <c r="J353" s="43"/>
      <c r="K353" s="43"/>
      <c r="L353" s="43"/>
      <c r="M353" s="43"/>
      <c r="N353" s="54">
        <f>N354</f>
        <v>0</v>
      </c>
      <c r="S353" s="4">
        <v>5000</v>
      </c>
      <c r="T353" s="117"/>
    </row>
    <row r="354" spans="1:20" ht="77.25" customHeight="1">
      <c r="A354" s="55">
        <f t="shared" si="13"/>
        <v>328</v>
      </c>
      <c r="B354" s="63" t="s">
        <v>266</v>
      </c>
      <c r="C354" s="53" t="s">
        <v>66</v>
      </c>
      <c r="D354" s="53" t="s">
        <v>63</v>
      </c>
      <c r="E354" s="53" t="s">
        <v>237</v>
      </c>
      <c r="F354" s="53" t="s">
        <v>59</v>
      </c>
      <c r="G354" s="53"/>
      <c r="H354" s="54"/>
      <c r="I354" s="43"/>
      <c r="J354" s="43"/>
      <c r="K354" s="43"/>
      <c r="L354" s="43"/>
      <c r="M354" s="43"/>
      <c r="N354" s="54">
        <f>N355</f>
        <v>0</v>
      </c>
      <c r="S354" s="4">
        <v>5000</v>
      </c>
      <c r="T354" s="117"/>
    </row>
    <row r="355" spans="1:20" ht="107.25" customHeight="1">
      <c r="A355" s="55">
        <f t="shared" si="13"/>
        <v>329</v>
      </c>
      <c r="B355" s="56" t="s">
        <v>182</v>
      </c>
      <c r="C355" s="53" t="s">
        <v>66</v>
      </c>
      <c r="D355" s="53" t="s">
        <v>63</v>
      </c>
      <c r="E355" s="53" t="s">
        <v>237</v>
      </c>
      <c r="F355" s="53" t="s">
        <v>60</v>
      </c>
      <c r="G355" s="53"/>
      <c r="H355" s="54">
        <f>H356</f>
        <v>20000</v>
      </c>
      <c r="I355" s="62"/>
      <c r="J355" s="62"/>
      <c r="K355" s="62"/>
      <c r="L355" s="62"/>
      <c r="M355" s="62"/>
      <c r="N355" s="54">
        <f>N356</f>
        <v>0</v>
      </c>
      <c r="S355" s="4">
        <v>5000</v>
      </c>
      <c r="T355" s="117"/>
    </row>
    <row r="356" spans="1:22" s="24" customFormat="1" ht="64.5" customHeight="1">
      <c r="A356" s="55">
        <f t="shared" si="13"/>
        <v>330</v>
      </c>
      <c r="B356" s="60" t="s">
        <v>35</v>
      </c>
      <c r="C356" s="53" t="s">
        <v>66</v>
      </c>
      <c r="D356" s="51" t="s">
        <v>63</v>
      </c>
      <c r="E356" s="51" t="s">
        <v>237</v>
      </c>
      <c r="F356" s="51" t="s">
        <v>60</v>
      </c>
      <c r="G356" s="51" t="s">
        <v>34</v>
      </c>
      <c r="H356" s="58">
        <v>20000</v>
      </c>
      <c r="I356" s="43"/>
      <c r="J356" s="43"/>
      <c r="K356" s="43"/>
      <c r="L356" s="43"/>
      <c r="M356" s="43"/>
      <c r="N356" s="58">
        <v>0</v>
      </c>
      <c r="O356" s="30"/>
      <c r="P356" s="30"/>
      <c r="Q356" s="30"/>
      <c r="R356" s="30"/>
      <c r="S356" s="29">
        <v>5000</v>
      </c>
      <c r="T356" s="120"/>
      <c r="U356" s="1"/>
      <c r="V356" s="24">
        <v>-4000</v>
      </c>
    </row>
    <row r="357" spans="1:20" ht="48" customHeight="1">
      <c r="A357" s="55">
        <f t="shared" si="13"/>
        <v>331</v>
      </c>
      <c r="B357" s="94" t="s">
        <v>153</v>
      </c>
      <c r="C357" s="53" t="s">
        <v>66</v>
      </c>
      <c r="D357" s="53" t="s">
        <v>151</v>
      </c>
      <c r="E357" s="53"/>
      <c r="F357" s="53"/>
      <c r="G357" s="53"/>
      <c r="H357" s="54">
        <f>H359</f>
        <v>762086.2</v>
      </c>
      <c r="I357" s="43"/>
      <c r="J357" s="43"/>
      <c r="K357" s="43"/>
      <c r="L357" s="43"/>
      <c r="M357" s="43"/>
      <c r="N357" s="54">
        <f>N359</f>
        <v>864180.8200000001</v>
      </c>
      <c r="S357" s="4">
        <v>442472.84</v>
      </c>
      <c r="T357" s="117"/>
    </row>
    <row r="358" spans="1:20" ht="34.5" customHeight="1">
      <c r="A358" s="55">
        <f t="shared" si="13"/>
        <v>332</v>
      </c>
      <c r="B358" s="56" t="s">
        <v>137</v>
      </c>
      <c r="C358" s="53" t="s">
        <v>66</v>
      </c>
      <c r="D358" s="53" t="s">
        <v>151</v>
      </c>
      <c r="E358" s="53" t="s">
        <v>167</v>
      </c>
      <c r="F358" s="53"/>
      <c r="G358" s="53"/>
      <c r="H358" s="54"/>
      <c r="I358" s="43"/>
      <c r="J358" s="43"/>
      <c r="K358" s="43"/>
      <c r="L358" s="43"/>
      <c r="M358" s="43"/>
      <c r="N358" s="54">
        <f>N359</f>
        <v>864180.8200000001</v>
      </c>
      <c r="S358" s="4">
        <v>442472.84</v>
      </c>
      <c r="T358" s="117"/>
    </row>
    <row r="359" spans="1:22" ht="127.5">
      <c r="A359" s="55">
        <f t="shared" si="13"/>
        <v>333</v>
      </c>
      <c r="B359" s="52" t="s">
        <v>152</v>
      </c>
      <c r="C359" s="53" t="s">
        <v>66</v>
      </c>
      <c r="D359" s="53" t="s">
        <v>151</v>
      </c>
      <c r="E359" s="53" t="s">
        <v>187</v>
      </c>
      <c r="F359" s="53"/>
      <c r="G359" s="53"/>
      <c r="H359" s="54">
        <f>H361+H374</f>
        <v>762086.2</v>
      </c>
      <c r="I359" s="43"/>
      <c r="J359" s="43"/>
      <c r="K359" s="43"/>
      <c r="L359" s="43"/>
      <c r="M359" s="43"/>
      <c r="N359" s="54">
        <f>N361+N368+N372</f>
        <v>864180.8200000001</v>
      </c>
      <c r="S359" s="4">
        <v>442472.84</v>
      </c>
      <c r="T359" s="117"/>
      <c r="V359" s="146"/>
    </row>
    <row r="360" spans="1:20" ht="117" customHeight="1">
      <c r="A360" s="55">
        <f t="shared" si="13"/>
        <v>334</v>
      </c>
      <c r="B360" s="61" t="s">
        <v>204</v>
      </c>
      <c r="C360" s="53" t="s">
        <v>66</v>
      </c>
      <c r="D360" s="53" t="s">
        <v>151</v>
      </c>
      <c r="E360" s="53" t="s">
        <v>238</v>
      </c>
      <c r="F360" s="53"/>
      <c r="G360" s="53"/>
      <c r="H360" s="54"/>
      <c r="I360" s="43"/>
      <c r="J360" s="43"/>
      <c r="K360" s="43"/>
      <c r="L360" s="43"/>
      <c r="M360" s="43"/>
      <c r="N360" s="54">
        <f>N361</f>
        <v>860180.8200000001</v>
      </c>
      <c r="S360" s="4">
        <v>433472.84</v>
      </c>
      <c r="T360" s="117"/>
    </row>
    <row r="361" spans="1:22" ht="106.5" customHeight="1">
      <c r="A361" s="55">
        <f t="shared" si="13"/>
        <v>335</v>
      </c>
      <c r="B361" s="56" t="s">
        <v>142</v>
      </c>
      <c r="C361" s="53" t="s">
        <v>66</v>
      </c>
      <c r="D361" s="53" t="s">
        <v>151</v>
      </c>
      <c r="E361" s="53" t="s">
        <v>238</v>
      </c>
      <c r="F361" s="53" t="s">
        <v>43</v>
      </c>
      <c r="G361" s="53"/>
      <c r="H361" s="54">
        <f>H362</f>
        <v>757086.2</v>
      </c>
      <c r="I361" s="43"/>
      <c r="J361" s="43"/>
      <c r="K361" s="43"/>
      <c r="L361" s="43"/>
      <c r="M361" s="43"/>
      <c r="N361" s="54">
        <f>N362</f>
        <v>860180.8200000001</v>
      </c>
      <c r="S361" s="4">
        <v>433472.84</v>
      </c>
      <c r="T361" s="117"/>
      <c r="V361" s="146"/>
    </row>
    <row r="362" spans="1:20" ht="72" customHeight="1">
      <c r="A362" s="55">
        <f t="shared" si="13"/>
        <v>336</v>
      </c>
      <c r="B362" s="56" t="s">
        <v>106</v>
      </c>
      <c r="C362" s="53" t="s">
        <v>66</v>
      </c>
      <c r="D362" s="53" t="s">
        <v>151</v>
      </c>
      <c r="E362" s="53" t="s">
        <v>238</v>
      </c>
      <c r="F362" s="53" t="s">
        <v>44</v>
      </c>
      <c r="G362" s="53"/>
      <c r="H362" s="54">
        <f>H363</f>
        <v>757086.2</v>
      </c>
      <c r="I362" s="43"/>
      <c r="J362" s="43"/>
      <c r="K362" s="43"/>
      <c r="L362" s="43"/>
      <c r="M362" s="43"/>
      <c r="N362" s="54">
        <f>N363</f>
        <v>860180.8200000001</v>
      </c>
      <c r="S362" s="4">
        <v>433472.84</v>
      </c>
      <c r="T362" s="117"/>
    </row>
    <row r="363" spans="1:20" ht="84.75" customHeight="1">
      <c r="A363" s="55">
        <f t="shared" si="13"/>
        <v>337</v>
      </c>
      <c r="B363" s="56" t="s">
        <v>268</v>
      </c>
      <c r="C363" s="53" t="s">
        <v>66</v>
      </c>
      <c r="D363" s="53" t="s">
        <v>151</v>
      </c>
      <c r="E363" s="53" t="s">
        <v>238</v>
      </c>
      <c r="F363" s="53" t="s">
        <v>107</v>
      </c>
      <c r="G363" s="53"/>
      <c r="H363" s="54">
        <f>H364+H366</f>
        <v>757086.2</v>
      </c>
      <c r="I363" s="43"/>
      <c r="J363" s="43"/>
      <c r="K363" s="43"/>
      <c r="L363" s="43"/>
      <c r="M363" s="43"/>
      <c r="N363" s="54">
        <f>N364+N366</f>
        <v>860180.8200000001</v>
      </c>
      <c r="S363" s="4">
        <v>433472.84</v>
      </c>
      <c r="T363" s="117"/>
    </row>
    <row r="364" spans="1:21" s="24" customFormat="1" ht="92.25" customHeight="1">
      <c r="A364" s="55">
        <f t="shared" si="13"/>
        <v>338</v>
      </c>
      <c r="B364" s="59" t="s">
        <v>20</v>
      </c>
      <c r="C364" s="53" t="s">
        <v>66</v>
      </c>
      <c r="D364" s="51" t="s">
        <v>151</v>
      </c>
      <c r="E364" s="51" t="s">
        <v>238</v>
      </c>
      <c r="F364" s="51" t="s">
        <v>107</v>
      </c>
      <c r="G364" s="51" t="s">
        <v>19</v>
      </c>
      <c r="H364" s="58">
        <v>580000</v>
      </c>
      <c r="I364" s="43"/>
      <c r="J364" s="43"/>
      <c r="K364" s="43"/>
      <c r="L364" s="43"/>
      <c r="M364" s="43"/>
      <c r="N364" s="58">
        <v>675000</v>
      </c>
      <c r="S364" s="23">
        <v>336000</v>
      </c>
      <c r="T364" s="118"/>
      <c r="U364" s="1">
        <v>607637.31</v>
      </c>
    </row>
    <row r="365" spans="1:20" ht="36" customHeight="1">
      <c r="A365" s="55">
        <f t="shared" si="13"/>
        <v>339</v>
      </c>
      <c r="B365" s="63" t="s">
        <v>269</v>
      </c>
      <c r="C365" s="53" t="s">
        <v>66</v>
      </c>
      <c r="D365" s="51"/>
      <c r="E365" s="53" t="s">
        <v>238</v>
      </c>
      <c r="F365" s="53" t="s">
        <v>122</v>
      </c>
      <c r="G365" s="51"/>
      <c r="H365" s="58"/>
      <c r="I365" s="43"/>
      <c r="J365" s="43"/>
      <c r="K365" s="43"/>
      <c r="L365" s="43"/>
      <c r="M365" s="43"/>
      <c r="N365" s="58">
        <f>N366</f>
        <v>185180.82</v>
      </c>
      <c r="S365" s="5">
        <v>97472.84</v>
      </c>
      <c r="T365" s="118"/>
    </row>
    <row r="366" spans="1:24" s="24" customFormat="1" ht="45" customHeight="1">
      <c r="A366" s="55">
        <f t="shared" si="13"/>
        <v>340</v>
      </c>
      <c r="B366" s="60" t="s">
        <v>24</v>
      </c>
      <c r="C366" s="53" t="s">
        <v>66</v>
      </c>
      <c r="D366" s="51" t="s">
        <v>151</v>
      </c>
      <c r="E366" s="51" t="s">
        <v>238</v>
      </c>
      <c r="F366" s="51" t="s">
        <v>122</v>
      </c>
      <c r="G366" s="51" t="s">
        <v>23</v>
      </c>
      <c r="H366" s="58">
        <v>177086.2</v>
      </c>
      <c r="I366" s="43"/>
      <c r="J366" s="43"/>
      <c r="K366" s="43"/>
      <c r="L366" s="43"/>
      <c r="M366" s="43"/>
      <c r="N366" s="58">
        <v>185180.82</v>
      </c>
      <c r="S366" s="23">
        <v>97472.84</v>
      </c>
      <c r="T366" s="118"/>
      <c r="U366" s="1">
        <v>183506.49</v>
      </c>
      <c r="V366" s="24">
        <v>3000</v>
      </c>
      <c r="X366" s="152"/>
    </row>
    <row r="367" spans="1:20" ht="102">
      <c r="A367" s="55">
        <f t="shared" si="13"/>
        <v>341</v>
      </c>
      <c r="B367" s="56" t="s">
        <v>205</v>
      </c>
      <c r="C367" s="53" t="s">
        <v>66</v>
      </c>
      <c r="D367" s="53" t="s">
        <v>151</v>
      </c>
      <c r="E367" s="53" t="s">
        <v>247</v>
      </c>
      <c r="F367" s="53"/>
      <c r="G367" s="53"/>
      <c r="H367" s="54"/>
      <c r="I367" s="62"/>
      <c r="J367" s="62"/>
      <c r="K367" s="62"/>
      <c r="L367" s="62"/>
      <c r="M367" s="62"/>
      <c r="N367" s="54">
        <f>N368</f>
        <v>1000</v>
      </c>
      <c r="S367" s="4">
        <v>6000</v>
      </c>
      <c r="T367" s="117"/>
    </row>
    <row r="368" spans="1:20" ht="51">
      <c r="A368" s="55">
        <f t="shared" si="13"/>
        <v>342</v>
      </c>
      <c r="B368" s="63" t="s">
        <v>287</v>
      </c>
      <c r="C368" s="53" t="s">
        <v>66</v>
      </c>
      <c r="D368" s="53" t="s">
        <v>151</v>
      </c>
      <c r="E368" s="53" t="s">
        <v>247</v>
      </c>
      <c r="F368" s="53" t="s">
        <v>109</v>
      </c>
      <c r="G368" s="53"/>
      <c r="H368" s="54"/>
      <c r="I368" s="43"/>
      <c r="J368" s="43"/>
      <c r="K368" s="43"/>
      <c r="L368" s="43"/>
      <c r="M368" s="43"/>
      <c r="N368" s="54">
        <f>N369</f>
        <v>1000</v>
      </c>
      <c r="S368" s="4">
        <v>6000</v>
      </c>
      <c r="T368" s="117"/>
    </row>
    <row r="369" spans="1:20" ht="76.5">
      <c r="A369" s="55">
        <f t="shared" si="13"/>
        <v>343</v>
      </c>
      <c r="B369" s="63" t="s">
        <v>266</v>
      </c>
      <c r="C369" s="53" t="s">
        <v>66</v>
      </c>
      <c r="D369" s="53" t="s">
        <v>151</v>
      </c>
      <c r="E369" s="53" t="s">
        <v>247</v>
      </c>
      <c r="F369" s="53" t="s">
        <v>59</v>
      </c>
      <c r="G369" s="53"/>
      <c r="H369" s="54"/>
      <c r="I369" s="43"/>
      <c r="J369" s="43"/>
      <c r="K369" s="43"/>
      <c r="L369" s="43"/>
      <c r="M369" s="43"/>
      <c r="N369" s="54">
        <f>N370</f>
        <v>1000</v>
      </c>
      <c r="S369" s="4">
        <v>6000</v>
      </c>
      <c r="T369" s="117"/>
    </row>
    <row r="370" spans="1:20" ht="76.5">
      <c r="A370" s="55">
        <f t="shared" si="13"/>
        <v>344</v>
      </c>
      <c r="B370" s="56" t="s">
        <v>182</v>
      </c>
      <c r="C370" s="53" t="s">
        <v>66</v>
      </c>
      <c r="D370" s="53" t="s">
        <v>151</v>
      </c>
      <c r="E370" s="53" t="s">
        <v>247</v>
      </c>
      <c r="F370" s="53" t="s">
        <v>60</v>
      </c>
      <c r="G370" s="53"/>
      <c r="H370" s="54"/>
      <c r="I370" s="43"/>
      <c r="J370" s="43"/>
      <c r="K370" s="43"/>
      <c r="L370" s="43"/>
      <c r="M370" s="43"/>
      <c r="N370" s="54">
        <f>N371</f>
        <v>1000</v>
      </c>
      <c r="S370" s="4">
        <v>6000</v>
      </c>
      <c r="T370" s="117"/>
    </row>
    <row r="371" spans="1:22" s="24" customFormat="1" ht="26.25" customHeight="1">
      <c r="A371" s="55">
        <f t="shared" si="13"/>
        <v>345</v>
      </c>
      <c r="B371" s="60" t="s">
        <v>39</v>
      </c>
      <c r="C371" s="53" t="s">
        <v>66</v>
      </c>
      <c r="D371" s="51" t="s">
        <v>151</v>
      </c>
      <c r="E371" s="51" t="s">
        <v>247</v>
      </c>
      <c r="F371" s="51" t="s">
        <v>60</v>
      </c>
      <c r="G371" s="51" t="s">
        <v>38</v>
      </c>
      <c r="H371" s="58"/>
      <c r="I371" s="43"/>
      <c r="J371" s="43"/>
      <c r="K371" s="43"/>
      <c r="L371" s="43"/>
      <c r="M371" s="43"/>
      <c r="N371" s="58">
        <v>1000</v>
      </c>
      <c r="O371" s="30"/>
      <c r="P371" s="30"/>
      <c r="Q371" s="30"/>
      <c r="R371" s="30"/>
      <c r="S371" s="29">
        <v>6000</v>
      </c>
      <c r="T371" s="120"/>
      <c r="U371" s="1"/>
      <c r="V371" s="24">
        <v>-3000</v>
      </c>
    </row>
    <row r="372" spans="1:20" ht="150" customHeight="1">
      <c r="A372" s="55">
        <f t="shared" si="13"/>
        <v>346</v>
      </c>
      <c r="B372" s="64" t="s">
        <v>197</v>
      </c>
      <c r="C372" s="53" t="s">
        <v>66</v>
      </c>
      <c r="D372" s="53" t="s">
        <v>151</v>
      </c>
      <c r="E372" s="53" t="s">
        <v>239</v>
      </c>
      <c r="F372" s="51"/>
      <c r="G372" s="51"/>
      <c r="H372" s="58"/>
      <c r="I372" s="43"/>
      <c r="J372" s="43"/>
      <c r="K372" s="43"/>
      <c r="L372" s="43"/>
      <c r="M372" s="43"/>
      <c r="N372" s="54">
        <f>N377+N375</f>
        <v>3000</v>
      </c>
      <c r="S372" s="4">
        <v>3000</v>
      </c>
      <c r="T372" s="117"/>
    </row>
    <row r="373" spans="1:22" ht="29.25" customHeight="1">
      <c r="A373" s="55">
        <f t="shared" si="13"/>
        <v>347</v>
      </c>
      <c r="B373" s="64" t="s">
        <v>111</v>
      </c>
      <c r="C373" s="53" t="s">
        <v>66</v>
      </c>
      <c r="D373" s="53" t="s">
        <v>151</v>
      </c>
      <c r="E373" s="53" t="s">
        <v>239</v>
      </c>
      <c r="F373" s="53" t="s">
        <v>112</v>
      </c>
      <c r="G373" s="53"/>
      <c r="H373" s="54"/>
      <c r="I373" s="62"/>
      <c r="J373" s="62"/>
      <c r="K373" s="62"/>
      <c r="L373" s="62"/>
      <c r="M373" s="62"/>
      <c r="N373" s="54">
        <f>N374</f>
        <v>3000</v>
      </c>
      <c r="S373" s="4">
        <v>3000</v>
      </c>
      <c r="T373" s="117"/>
      <c r="V373" s="24"/>
    </row>
    <row r="374" spans="1:22" ht="30.75" customHeight="1">
      <c r="A374" s="55">
        <f t="shared" si="13"/>
        <v>348</v>
      </c>
      <c r="B374" s="52" t="s">
        <v>129</v>
      </c>
      <c r="C374" s="53" t="s">
        <v>66</v>
      </c>
      <c r="D374" s="53" t="s">
        <v>151</v>
      </c>
      <c r="E374" s="53" t="s">
        <v>239</v>
      </c>
      <c r="F374" s="53" t="s">
        <v>130</v>
      </c>
      <c r="G374" s="53"/>
      <c r="H374" s="54">
        <f>H375</f>
        <v>5000</v>
      </c>
      <c r="I374" s="43"/>
      <c r="J374" s="43"/>
      <c r="K374" s="43"/>
      <c r="L374" s="43"/>
      <c r="M374" s="43"/>
      <c r="N374" s="54">
        <f>N375+N377</f>
        <v>3000</v>
      </c>
      <c r="S374" s="4">
        <v>3000</v>
      </c>
      <c r="T374" s="117"/>
      <c r="V374" s="24"/>
    </row>
    <row r="375" spans="1:21" ht="32.25" customHeight="1">
      <c r="A375" s="55">
        <f t="shared" si="13"/>
        <v>349</v>
      </c>
      <c r="B375" s="52" t="s">
        <v>248</v>
      </c>
      <c r="C375" s="53" t="s">
        <v>66</v>
      </c>
      <c r="D375" s="53" t="s">
        <v>151</v>
      </c>
      <c r="E375" s="53" t="s">
        <v>239</v>
      </c>
      <c r="F375" s="53" t="s">
        <v>128</v>
      </c>
      <c r="G375" s="53"/>
      <c r="H375" s="54">
        <f>H376</f>
        <v>5000</v>
      </c>
      <c r="I375" s="43"/>
      <c r="J375" s="43"/>
      <c r="K375" s="43"/>
      <c r="L375" s="43"/>
      <c r="M375" s="43"/>
      <c r="N375" s="54">
        <f>N376</f>
        <v>2000</v>
      </c>
      <c r="S375" s="4">
        <v>2000</v>
      </c>
      <c r="T375" s="117"/>
      <c r="U375" s="24"/>
    </row>
    <row r="376" spans="1:22" s="24" customFormat="1" ht="26.25">
      <c r="A376" s="55">
        <f t="shared" si="13"/>
        <v>350</v>
      </c>
      <c r="B376" s="139" t="s">
        <v>325</v>
      </c>
      <c r="C376" s="53" t="s">
        <v>66</v>
      </c>
      <c r="D376" s="51" t="s">
        <v>151</v>
      </c>
      <c r="E376" s="51" t="s">
        <v>239</v>
      </c>
      <c r="F376" s="51" t="s">
        <v>128</v>
      </c>
      <c r="G376" s="51" t="s">
        <v>326</v>
      </c>
      <c r="H376" s="58">
        <v>5000</v>
      </c>
      <c r="I376" s="43"/>
      <c r="J376" s="43"/>
      <c r="K376" s="43"/>
      <c r="L376" s="43"/>
      <c r="M376" s="43"/>
      <c r="N376" s="58">
        <v>2000</v>
      </c>
      <c r="O376" s="30"/>
      <c r="P376" s="30"/>
      <c r="Q376" s="30"/>
      <c r="R376" s="30"/>
      <c r="S376" s="29">
        <v>2000</v>
      </c>
      <c r="T376" s="120"/>
      <c r="U376" s="1"/>
      <c r="V376" s="1"/>
    </row>
    <row r="377" spans="1:21" ht="34.5" customHeight="1">
      <c r="A377" s="55">
        <f t="shared" si="13"/>
        <v>351</v>
      </c>
      <c r="B377" s="52" t="s">
        <v>251</v>
      </c>
      <c r="C377" s="53" t="s">
        <v>66</v>
      </c>
      <c r="D377" s="53" t="s">
        <v>151</v>
      </c>
      <c r="E377" s="53" t="s">
        <v>239</v>
      </c>
      <c r="F377" s="53" t="s">
        <v>252</v>
      </c>
      <c r="G377" s="53"/>
      <c r="H377" s="54"/>
      <c r="I377" s="62"/>
      <c r="J377" s="62"/>
      <c r="K377" s="62"/>
      <c r="L377" s="62"/>
      <c r="M377" s="62"/>
      <c r="N377" s="54">
        <f>N378+N380</f>
        <v>1000</v>
      </c>
      <c r="S377" s="4">
        <v>1000</v>
      </c>
      <c r="T377" s="117"/>
      <c r="U377" s="24"/>
    </row>
    <row r="378" spans="1:22" s="24" customFormat="1" ht="26.25">
      <c r="A378" s="55">
        <f t="shared" si="13"/>
        <v>352</v>
      </c>
      <c r="B378" s="139" t="s">
        <v>325</v>
      </c>
      <c r="C378" s="53" t="s">
        <v>66</v>
      </c>
      <c r="D378" s="51" t="s">
        <v>151</v>
      </c>
      <c r="E378" s="51" t="s">
        <v>239</v>
      </c>
      <c r="F378" s="51" t="s">
        <v>252</v>
      </c>
      <c r="G378" s="51" t="s">
        <v>326</v>
      </c>
      <c r="H378" s="58"/>
      <c r="I378" s="43"/>
      <c r="J378" s="43"/>
      <c r="K378" s="43"/>
      <c r="L378" s="43"/>
      <c r="M378" s="43"/>
      <c r="N378" s="58">
        <v>200</v>
      </c>
      <c r="O378" s="30"/>
      <c r="P378" s="30"/>
      <c r="Q378" s="30"/>
      <c r="R378" s="30"/>
      <c r="S378" s="29">
        <v>1000</v>
      </c>
      <c r="T378" s="120"/>
      <c r="V378" s="1"/>
    </row>
    <row r="379" spans="1:22" s="24" customFormat="1" ht="25.5" customHeight="1">
      <c r="A379" s="55">
        <f t="shared" si="13"/>
        <v>353</v>
      </c>
      <c r="B379" s="139" t="s">
        <v>327</v>
      </c>
      <c r="C379" s="53" t="s">
        <v>66</v>
      </c>
      <c r="D379" s="51" t="s">
        <v>151</v>
      </c>
      <c r="E379" s="51" t="s">
        <v>239</v>
      </c>
      <c r="F379" s="51" t="s">
        <v>252</v>
      </c>
      <c r="G379" s="51" t="s">
        <v>328</v>
      </c>
      <c r="H379" s="58"/>
      <c r="I379" s="47"/>
      <c r="J379" s="47"/>
      <c r="K379" s="47"/>
      <c r="L379" s="47"/>
      <c r="M379" s="47"/>
      <c r="N379" s="58">
        <v>0</v>
      </c>
      <c r="O379" s="30"/>
      <c r="P379" s="30"/>
      <c r="Q379" s="30"/>
      <c r="R379" s="30"/>
      <c r="S379" s="141">
        <v>25000</v>
      </c>
      <c r="T379" s="120"/>
      <c r="U379" s="1"/>
      <c r="V379" s="1"/>
    </row>
    <row r="380" spans="1:22" s="24" customFormat="1" ht="25.5" customHeight="1">
      <c r="A380" s="55">
        <v>353</v>
      </c>
      <c r="B380" s="60" t="s">
        <v>320</v>
      </c>
      <c r="C380" s="53" t="s">
        <v>66</v>
      </c>
      <c r="D380" s="51" t="s">
        <v>151</v>
      </c>
      <c r="E380" s="51" t="s">
        <v>239</v>
      </c>
      <c r="F380" s="51" t="s">
        <v>252</v>
      </c>
      <c r="G380" s="51" t="s">
        <v>321</v>
      </c>
      <c r="H380" s="58"/>
      <c r="I380" s="43"/>
      <c r="J380" s="43"/>
      <c r="K380" s="43"/>
      <c r="L380" s="43"/>
      <c r="M380" s="43"/>
      <c r="N380" s="58">
        <v>800</v>
      </c>
      <c r="O380" s="30"/>
      <c r="P380" s="30"/>
      <c r="Q380" s="30"/>
      <c r="R380" s="30"/>
      <c r="S380" s="29"/>
      <c r="T380" s="120"/>
      <c r="U380" s="1">
        <v>42.17</v>
      </c>
      <c r="V380" s="1"/>
    </row>
    <row r="381" spans="1:20" ht="26.25">
      <c r="A381" s="55">
        <v>354</v>
      </c>
      <c r="B381" s="52" t="s">
        <v>163</v>
      </c>
      <c r="C381" s="53" t="s">
        <v>66</v>
      </c>
      <c r="D381" s="53" t="s">
        <v>65</v>
      </c>
      <c r="E381" s="53"/>
      <c r="F381" s="53"/>
      <c r="G381" s="53"/>
      <c r="H381" s="54"/>
      <c r="I381" s="62"/>
      <c r="J381" s="62"/>
      <c r="K381" s="62"/>
      <c r="L381" s="62"/>
      <c r="M381" s="62"/>
      <c r="N381" s="54">
        <f>N383</f>
        <v>5000</v>
      </c>
      <c r="S381" s="4">
        <v>10000</v>
      </c>
      <c r="T381" s="117"/>
    </row>
    <row r="382" spans="1:20" ht="26.25">
      <c r="A382" s="55">
        <f t="shared" si="13"/>
        <v>355</v>
      </c>
      <c r="B382" s="56" t="s">
        <v>95</v>
      </c>
      <c r="C382" s="53" t="s">
        <v>66</v>
      </c>
      <c r="D382" s="53" t="s">
        <v>97</v>
      </c>
      <c r="E382" s="53"/>
      <c r="F382" s="53"/>
      <c r="G382" s="53"/>
      <c r="H382" s="54"/>
      <c r="I382" s="62"/>
      <c r="J382" s="62"/>
      <c r="K382" s="62"/>
      <c r="L382" s="62"/>
      <c r="M382" s="62"/>
      <c r="N382" s="54">
        <f>N381</f>
        <v>5000</v>
      </c>
      <c r="S382" s="4">
        <v>10000</v>
      </c>
      <c r="T382" s="117"/>
    </row>
    <row r="383" spans="1:22" ht="26.25">
      <c r="A383" s="55">
        <f t="shared" si="13"/>
        <v>356</v>
      </c>
      <c r="B383" s="56" t="s">
        <v>137</v>
      </c>
      <c r="C383" s="53" t="s">
        <v>66</v>
      </c>
      <c r="D383" s="53" t="s">
        <v>97</v>
      </c>
      <c r="E383" s="53" t="s">
        <v>167</v>
      </c>
      <c r="F383" s="51"/>
      <c r="G383" s="51"/>
      <c r="H383" s="54" t="e">
        <f>H384</f>
        <v>#REF!</v>
      </c>
      <c r="I383" s="43"/>
      <c r="J383" s="43"/>
      <c r="K383" s="43"/>
      <c r="L383" s="43"/>
      <c r="M383" s="43"/>
      <c r="N383" s="54">
        <f>N384</f>
        <v>5000</v>
      </c>
      <c r="S383" s="4">
        <v>10000</v>
      </c>
      <c r="T383" s="117"/>
      <c r="V383" s="24"/>
    </row>
    <row r="384" spans="1:22" ht="25.5" customHeight="1">
      <c r="A384" s="55">
        <f t="shared" si="13"/>
        <v>357</v>
      </c>
      <c r="B384" s="56" t="s">
        <v>141</v>
      </c>
      <c r="C384" s="53" t="s">
        <v>66</v>
      </c>
      <c r="D384" s="53" t="s">
        <v>97</v>
      </c>
      <c r="E384" s="53" t="s">
        <v>188</v>
      </c>
      <c r="F384" s="51"/>
      <c r="G384" s="51"/>
      <c r="H384" s="54" t="e">
        <f>H386</f>
        <v>#REF!</v>
      </c>
      <c r="I384" s="43"/>
      <c r="J384" s="43"/>
      <c r="K384" s="43"/>
      <c r="L384" s="43"/>
      <c r="M384" s="43"/>
      <c r="N384" s="54">
        <f>N386</f>
        <v>5000</v>
      </c>
      <c r="S384" s="4">
        <v>10000</v>
      </c>
      <c r="T384" s="117"/>
      <c r="V384" s="24"/>
    </row>
    <row r="385" spans="1:22" ht="25.5" customHeight="1">
      <c r="A385" s="55">
        <f t="shared" si="13"/>
        <v>358</v>
      </c>
      <c r="B385" s="64" t="s">
        <v>197</v>
      </c>
      <c r="C385" s="53" t="s">
        <v>66</v>
      </c>
      <c r="D385" s="53" t="s">
        <v>97</v>
      </c>
      <c r="E385" s="53" t="s">
        <v>240</v>
      </c>
      <c r="F385" s="51"/>
      <c r="G385" s="51"/>
      <c r="H385" s="54"/>
      <c r="I385" s="43"/>
      <c r="J385" s="43"/>
      <c r="K385" s="43"/>
      <c r="L385" s="43"/>
      <c r="M385" s="43"/>
      <c r="N385" s="54">
        <f>N386</f>
        <v>5000</v>
      </c>
      <c r="S385" s="4">
        <v>10000</v>
      </c>
      <c r="T385" s="117"/>
      <c r="V385" s="24"/>
    </row>
    <row r="386" spans="1:22" ht="51">
      <c r="A386" s="55">
        <f t="shared" si="13"/>
        <v>359</v>
      </c>
      <c r="B386" s="63" t="s">
        <v>287</v>
      </c>
      <c r="C386" s="53" t="s">
        <v>66</v>
      </c>
      <c r="D386" s="53" t="s">
        <v>97</v>
      </c>
      <c r="E386" s="53" t="s">
        <v>240</v>
      </c>
      <c r="F386" s="53" t="s">
        <v>109</v>
      </c>
      <c r="G386" s="51"/>
      <c r="H386" s="58" t="e">
        <f>#REF!</f>
        <v>#REF!</v>
      </c>
      <c r="I386" s="43"/>
      <c r="J386" s="43"/>
      <c r="K386" s="43"/>
      <c r="L386" s="43"/>
      <c r="M386" s="43"/>
      <c r="N386" s="54">
        <f>N387</f>
        <v>5000</v>
      </c>
      <c r="S386" s="4">
        <v>10000</v>
      </c>
      <c r="T386" s="117"/>
      <c r="V386" s="24"/>
    </row>
    <row r="387" spans="1:22" ht="76.5">
      <c r="A387" s="55">
        <f t="shared" si="13"/>
        <v>360</v>
      </c>
      <c r="B387" s="63" t="s">
        <v>266</v>
      </c>
      <c r="C387" s="53" t="s">
        <v>66</v>
      </c>
      <c r="D387" s="53" t="s">
        <v>97</v>
      </c>
      <c r="E387" s="53" t="s">
        <v>240</v>
      </c>
      <c r="F387" s="53" t="s">
        <v>59</v>
      </c>
      <c r="G387" s="51"/>
      <c r="H387" s="58"/>
      <c r="I387" s="43"/>
      <c r="J387" s="43"/>
      <c r="K387" s="43"/>
      <c r="L387" s="43"/>
      <c r="M387" s="43"/>
      <c r="N387" s="54">
        <f>N388</f>
        <v>5000</v>
      </c>
      <c r="S387" s="4">
        <v>10000</v>
      </c>
      <c r="T387" s="117"/>
      <c r="V387" s="24"/>
    </row>
    <row r="388" spans="1:22" ht="84.75" customHeight="1">
      <c r="A388" s="55">
        <f t="shared" si="13"/>
        <v>361</v>
      </c>
      <c r="B388" s="56" t="s">
        <v>182</v>
      </c>
      <c r="C388" s="53" t="s">
        <v>66</v>
      </c>
      <c r="D388" s="53" t="s">
        <v>97</v>
      </c>
      <c r="E388" s="53" t="s">
        <v>240</v>
      </c>
      <c r="F388" s="53" t="s">
        <v>60</v>
      </c>
      <c r="G388" s="51"/>
      <c r="H388" s="58">
        <f>H389</f>
        <v>5000</v>
      </c>
      <c r="I388" s="43"/>
      <c r="J388" s="43"/>
      <c r="K388" s="43"/>
      <c r="L388" s="43"/>
      <c r="M388" s="43"/>
      <c r="N388" s="54">
        <f>N389</f>
        <v>5000</v>
      </c>
      <c r="S388" s="4">
        <v>10000</v>
      </c>
      <c r="T388" s="117"/>
      <c r="U388" s="24"/>
      <c r="V388" s="24"/>
    </row>
    <row r="389" spans="1:22" s="24" customFormat="1" ht="37.5" customHeight="1">
      <c r="A389" s="55">
        <f t="shared" si="13"/>
        <v>362</v>
      </c>
      <c r="B389" s="60" t="s">
        <v>320</v>
      </c>
      <c r="C389" s="53" t="s">
        <v>66</v>
      </c>
      <c r="D389" s="51" t="s">
        <v>97</v>
      </c>
      <c r="E389" s="51" t="s">
        <v>240</v>
      </c>
      <c r="F389" s="51" t="s">
        <v>60</v>
      </c>
      <c r="G389" s="51" t="s">
        <v>321</v>
      </c>
      <c r="H389" s="58">
        <v>5000</v>
      </c>
      <c r="I389" s="43"/>
      <c r="J389" s="43"/>
      <c r="K389" s="43"/>
      <c r="L389" s="43"/>
      <c r="M389" s="43"/>
      <c r="N389" s="58">
        <v>5000</v>
      </c>
      <c r="O389" s="30"/>
      <c r="P389" s="30"/>
      <c r="Q389" s="30"/>
      <c r="R389" s="30"/>
      <c r="S389" s="29">
        <v>10000</v>
      </c>
      <c r="T389" s="120"/>
      <c r="U389" s="1"/>
      <c r="V389" s="1"/>
    </row>
    <row r="390" spans="1:21" s="24" customFormat="1" ht="37.5" customHeight="1">
      <c r="A390" s="55">
        <f t="shared" si="13"/>
        <v>363</v>
      </c>
      <c r="B390" s="56" t="s">
        <v>293</v>
      </c>
      <c r="C390" s="53" t="s">
        <v>66</v>
      </c>
      <c r="D390" s="53" t="s">
        <v>295</v>
      </c>
      <c r="E390" s="127" t="s">
        <v>303</v>
      </c>
      <c r="F390" s="51"/>
      <c r="G390" s="51"/>
      <c r="H390" s="58"/>
      <c r="I390" s="43"/>
      <c r="J390" s="43"/>
      <c r="K390" s="43"/>
      <c r="L390" s="43"/>
      <c r="M390" s="43"/>
      <c r="N390" s="54">
        <f>N391</f>
        <v>144000</v>
      </c>
      <c r="O390" s="30"/>
      <c r="P390" s="30"/>
      <c r="Q390" s="30"/>
      <c r="R390" s="30"/>
      <c r="S390" s="29"/>
      <c r="T390" s="120"/>
      <c r="U390" s="1"/>
    </row>
    <row r="391" spans="1:21" s="24" customFormat="1" ht="37.5" customHeight="1">
      <c r="A391" s="55">
        <f t="shared" si="13"/>
        <v>364</v>
      </c>
      <c r="B391" s="59" t="s">
        <v>294</v>
      </c>
      <c r="C391" s="53" t="s">
        <v>66</v>
      </c>
      <c r="D391" s="51" t="s">
        <v>296</v>
      </c>
      <c r="E391" s="51" t="s">
        <v>308</v>
      </c>
      <c r="F391" s="51"/>
      <c r="G391" s="51"/>
      <c r="H391" s="58"/>
      <c r="I391" s="43"/>
      <c r="J391" s="43"/>
      <c r="K391" s="43"/>
      <c r="L391" s="43"/>
      <c r="M391" s="43"/>
      <c r="N391" s="58">
        <f>N392</f>
        <v>144000</v>
      </c>
      <c r="O391" s="30"/>
      <c r="P391" s="30"/>
      <c r="Q391" s="30"/>
      <c r="R391" s="30"/>
      <c r="S391" s="29"/>
      <c r="T391" s="120"/>
      <c r="U391" s="1"/>
    </row>
    <row r="392" spans="1:21" s="24" customFormat="1" ht="60" customHeight="1">
      <c r="A392" s="55">
        <f t="shared" si="13"/>
        <v>365</v>
      </c>
      <c r="B392" s="59" t="s">
        <v>297</v>
      </c>
      <c r="C392" s="53" t="s">
        <v>66</v>
      </c>
      <c r="D392" s="51" t="s">
        <v>296</v>
      </c>
      <c r="E392" s="51" t="s">
        <v>308</v>
      </c>
      <c r="F392" s="51" t="s">
        <v>301</v>
      </c>
      <c r="G392" s="51"/>
      <c r="H392" s="58"/>
      <c r="I392" s="43"/>
      <c r="J392" s="43"/>
      <c r="K392" s="43"/>
      <c r="L392" s="43"/>
      <c r="M392" s="43"/>
      <c r="N392" s="58">
        <f>N393</f>
        <v>144000</v>
      </c>
      <c r="O392" s="30"/>
      <c r="P392" s="30"/>
      <c r="Q392" s="30"/>
      <c r="R392" s="30"/>
      <c r="S392" s="29"/>
      <c r="T392" s="120"/>
      <c r="U392" s="1"/>
    </row>
    <row r="393" spans="1:21" s="24" customFormat="1" ht="90" customHeight="1">
      <c r="A393" s="55">
        <f t="shared" si="13"/>
        <v>366</v>
      </c>
      <c r="B393" s="59" t="s">
        <v>298</v>
      </c>
      <c r="C393" s="53" t="s">
        <v>66</v>
      </c>
      <c r="D393" s="51" t="s">
        <v>296</v>
      </c>
      <c r="E393" s="51" t="s">
        <v>308</v>
      </c>
      <c r="F393" s="51" t="s">
        <v>300</v>
      </c>
      <c r="G393" s="51"/>
      <c r="H393" s="58"/>
      <c r="I393" s="43"/>
      <c r="J393" s="43"/>
      <c r="K393" s="43"/>
      <c r="L393" s="43"/>
      <c r="M393" s="43"/>
      <c r="N393" s="58">
        <f>N394</f>
        <v>144000</v>
      </c>
      <c r="O393" s="30"/>
      <c r="P393" s="30"/>
      <c r="Q393" s="30"/>
      <c r="R393" s="30"/>
      <c r="S393" s="29"/>
      <c r="T393" s="120"/>
      <c r="U393" s="1"/>
    </row>
    <row r="394" spans="1:22" s="24" customFormat="1" ht="75" customHeight="1">
      <c r="A394" s="55">
        <f t="shared" si="13"/>
        <v>367</v>
      </c>
      <c r="B394" s="59" t="s">
        <v>299</v>
      </c>
      <c r="C394" s="53" t="s">
        <v>66</v>
      </c>
      <c r="D394" s="51" t="s">
        <v>296</v>
      </c>
      <c r="E394" s="51" t="s">
        <v>308</v>
      </c>
      <c r="F394" s="51" t="s">
        <v>300</v>
      </c>
      <c r="G394" s="51" t="s">
        <v>302</v>
      </c>
      <c r="H394" s="58"/>
      <c r="I394" s="43"/>
      <c r="J394" s="43"/>
      <c r="K394" s="43"/>
      <c r="L394" s="43"/>
      <c r="M394" s="43"/>
      <c r="N394" s="58">
        <v>144000</v>
      </c>
      <c r="O394" s="30"/>
      <c r="P394" s="30"/>
      <c r="Q394" s="30"/>
      <c r="R394" s="30"/>
      <c r="S394" s="29"/>
      <c r="T394" s="120"/>
      <c r="U394" s="1">
        <v>80830</v>
      </c>
      <c r="V394" s="1"/>
    </row>
    <row r="395" spans="1:24" ht="24" customHeight="1">
      <c r="A395" s="55"/>
      <c r="B395" s="95" t="s">
        <v>123</v>
      </c>
      <c r="C395" s="53" t="s">
        <v>66</v>
      </c>
      <c r="D395" s="47"/>
      <c r="E395" s="47"/>
      <c r="F395" s="47"/>
      <c r="G395" s="47"/>
      <c r="H395" s="96" t="e">
        <f>H14+H98+H115+H164+H234+H290+H307+#REF!+#REF!</f>
        <v>#REF!</v>
      </c>
      <c r="I395" s="43"/>
      <c r="J395" s="43"/>
      <c r="K395" s="43"/>
      <c r="L395" s="43"/>
      <c r="M395" s="43"/>
      <c r="N395" s="96">
        <f>N14+N98+N115+N164+N234+N290+N307+N381+N390</f>
        <v>13318704.280000001</v>
      </c>
      <c r="S395" s="6">
        <v>9735797.21</v>
      </c>
      <c r="T395" s="124"/>
      <c r="U395" s="7">
        <f>SUM(U16:U394)</f>
        <v>8786019.41</v>
      </c>
      <c r="X395" s="43"/>
    </row>
    <row r="396" spans="1:19" ht="102.75" customHeight="1">
      <c r="A396" s="97" t="s">
        <v>75</v>
      </c>
      <c r="B396" s="98" t="s">
        <v>131</v>
      </c>
      <c r="C396" s="98"/>
      <c r="D396" s="43"/>
      <c r="E396" s="43"/>
      <c r="F396" s="43"/>
      <c r="G396" s="43"/>
      <c r="H396" s="41"/>
      <c r="I396" s="43"/>
      <c r="J396" s="43"/>
      <c r="K396" s="43"/>
      <c r="L396" s="43"/>
      <c r="M396" s="43"/>
      <c r="N396" s="43"/>
      <c r="S396" s="34"/>
    </row>
    <row r="397" spans="1:19" ht="26.25">
      <c r="A397" s="154" t="s">
        <v>0</v>
      </c>
      <c r="B397" s="163" t="s">
        <v>9</v>
      </c>
      <c r="C397" s="167" t="s">
        <v>76</v>
      </c>
      <c r="D397" s="167"/>
      <c r="E397" s="167"/>
      <c r="F397" s="167"/>
      <c r="G397" s="167"/>
      <c r="H397" s="99" t="s">
        <v>156</v>
      </c>
      <c r="I397" s="62"/>
      <c r="J397" s="62"/>
      <c r="K397" s="62"/>
      <c r="L397" s="62"/>
      <c r="M397" s="62"/>
      <c r="N397" s="168">
        <v>2018</v>
      </c>
      <c r="S397" s="27">
        <v>2017</v>
      </c>
    </row>
    <row r="398" spans="1:19" ht="26.25">
      <c r="A398" s="155"/>
      <c r="B398" s="164"/>
      <c r="C398" s="170" t="s">
        <v>77</v>
      </c>
      <c r="D398" s="170"/>
      <c r="E398" s="170" t="s">
        <v>92</v>
      </c>
      <c r="F398" s="170"/>
      <c r="G398" s="170"/>
      <c r="H398" s="100"/>
      <c r="I398" s="43"/>
      <c r="J398" s="43"/>
      <c r="K398" s="43"/>
      <c r="L398" s="43"/>
      <c r="M398" s="43"/>
      <c r="N398" s="169"/>
      <c r="S398" s="28"/>
    </row>
    <row r="399" spans="1:19" ht="51.75">
      <c r="A399" s="47">
        <v>1</v>
      </c>
      <c r="B399" s="92" t="s">
        <v>189</v>
      </c>
      <c r="C399" s="165">
        <v>986</v>
      </c>
      <c r="D399" s="166"/>
      <c r="E399" s="171" t="s">
        <v>78</v>
      </c>
      <c r="F399" s="171"/>
      <c r="G399" s="171"/>
      <c r="H399" s="101">
        <f>H406</f>
        <v>0</v>
      </c>
      <c r="I399" s="43"/>
      <c r="J399" s="43"/>
      <c r="K399" s="43"/>
      <c r="L399" s="43"/>
      <c r="M399" s="43"/>
      <c r="N399" s="102">
        <f>N406</f>
        <v>1480220.8000000007</v>
      </c>
      <c r="S399" s="22">
        <v>768649.89</v>
      </c>
    </row>
    <row r="400" spans="1:19" ht="77.25">
      <c r="A400" s="47">
        <v>2</v>
      </c>
      <c r="B400" s="92" t="s">
        <v>79</v>
      </c>
      <c r="C400" s="165">
        <v>986</v>
      </c>
      <c r="D400" s="166"/>
      <c r="E400" s="171" t="s">
        <v>80</v>
      </c>
      <c r="F400" s="171"/>
      <c r="G400" s="171"/>
      <c r="H400" s="47"/>
      <c r="I400" s="43"/>
      <c r="J400" s="43"/>
      <c r="K400" s="43"/>
      <c r="L400" s="43"/>
      <c r="M400" s="43"/>
      <c r="N400" s="47"/>
      <c r="S400" s="2"/>
    </row>
    <row r="401" spans="1:19" ht="70.5">
      <c r="A401" s="47">
        <v>3</v>
      </c>
      <c r="B401" s="103" t="s">
        <v>191</v>
      </c>
      <c r="C401" s="165">
        <v>986</v>
      </c>
      <c r="D401" s="166"/>
      <c r="E401" s="173" t="s">
        <v>190</v>
      </c>
      <c r="F401" s="173"/>
      <c r="G401" s="173"/>
      <c r="H401" s="47"/>
      <c r="I401" s="43"/>
      <c r="J401" s="43"/>
      <c r="K401" s="43"/>
      <c r="L401" s="43"/>
      <c r="M401" s="43"/>
      <c r="N401" s="47"/>
      <c r="S401" s="2"/>
    </row>
    <row r="402" spans="1:19" ht="78.75" customHeight="1">
      <c r="A402" s="47">
        <v>4</v>
      </c>
      <c r="B402" s="104" t="s">
        <v>99</v>
      </c>
      <c r="C402" s="174">
        <v>986</v>
      </c>
      <c r="D402" s="175"/>
      <c r="E402" s="173" t="s">
        <v>125</v>
      </c>
      <c r="F402" s="173"/>
      <c r="G402" s="173"/>
      <c r="H402" s="47"/>
      <c r="I402" s="43"/>
      <c r="J402" s="43"/>
      <c r="K402" s="43"/>
      <c r="L402" s="43"/>
      <c r="M402" s="43"/>
      <c r="N402" s="47"/>
      <c r="S402" s="2"/>
    </row>
    <row r="403" spans="1:19" ht="105">
      <c r="A403" s="47">
        <v>5</v>
      </c>
      <c r="B403" s="105" t="s">
        <v>192</v>
      </c>
      <c r="C403" s="174">
        <v>986</v>
      </c>
      <c r="D403" s="175"/>
      <c r="E403" s="173" t="s">
        <v>241</v>
      </c>
      <c r="F403" s="173"/>
      <c r="G403" s="173"/>
      <c r="H403" s="47"/>
      <c r="I403" s="43"/>
      <c r="J403" s="43"/>
      <c r="K403" s="43"/>
      <c r="L403" s="43"/>
      <c r="M403" s="43"/>
      <c r="N403" s="47"/>
      <c r="S403" s="2"/>
    </row>
    <row r="404" spans="1:19" ht="105">
      <c r="A404" s="47">
        <v>6</v>
      </c>
      <c r="B404" s="105" t="s">
        <v>193</v>
      </c>
      <c r="C404" s="174">
        <v>986</v>
      </c>
      <c r="D404" s="175"/>
      <c r="E404" s="174" t="s">
        <v>126</v>
      </c>
      <c r="F404" s="176"/>
      <c r="G404" s="175"/>
      <c r="H404" s="47"/>
      <c r="I404" s="43"/>
      <c r="J404" s="43"/>
      <c r="K404" s="43"/>
      <c r="L404" s="43"/>
      <c r="M404" s="43"/>
      <c r="N404" s="47"/>
      <c r="S404" s="2"/>
    </row>
    <row r="405" spans="1:19" ht="26.25" customHeight="1">
      <c r="A405" s="47">
        <v>7</v>
      </c>
      <c r="B405" s="105" t="s">
        <v>194</v>
      </c>
      <c r="C405" s="174">
        <v>986</v>
      </c>
      <c r="D405" s="175"/>
      <c r="E405" s="173" t="s">
        <v>242</v>
      </c>
      <c r="F405" s="173"/>
      <c r="G405" s="173"/>
      <c r="H405" s="47"/>
      <c r="I405" s="43"/>
      <c r="J405" s="43"/>
      <c r="K405" s="43"/>
      <c r="L405" s="43"/>
      <c r="M405" s="43"/>
      <c r="N405" s="47"/>
      <c r="S405" s="2"/>
    </row>
    <row r="406" spans="1:19" ht="51">
      <c r="A406" s="47">
        <v>8</v>
      </c>
      <c r="B406" s="106" t="s">
        <v>164</v>
      </c>
      <c r="C406" s="165">
        <v>986</v>
      </c>
      <c r="D406" s="166"/>
      <c r="E406" s="165" t="s">
        <v>81</v>
      </c>
      <c r="F406" s="172"/>
      <c r="G406" s="166"/>
      <c r="H406" s="101">
        <f>H414+H410</f>
        <v>0</v>
      </c>
      <c r="I406" s="43"/>
      <c r="J406" s="43"/>
      <c r="K406" s="43"/>
      <c r="L406" s="43"/>
      <c r="M406" s="43"/>
      <c r="N406" s="102">
        <f>N411+N407</f>
        <v>1480220.8000000007</v>
      </c>
      <c r="S406" s="22">
        <v>768649.89</v>
      </c>
    </row>
    <row r="407" spans="1:19" s="8" customFormat="1" ht="26.25">
      <c r="A407" s="47">
        <v>9</v>
      </c>
      <c r="B407" s="92" t="s">
        <v>100</v>
      </c>
      <c r="C407" s="165">
        <v>986</v>
      </c>
      <c r="D407" s="166"/>
      <c r="E407" s="171" t="s">
        <v>82</v>
      </c>
      <c r="F407" s="171"/>
      <c r="G407" s="171"/>
      <c r="H407" s="101">
        <f>H408</f>
        <v>-11764390</v>
      </c>
      <c r="I407" s="43"/>
      <c r="J407" s="43"/>
      <c r="K407" s="43"/>
      <c r="L407" s="43"/>
      <c r="M407" s="43"/>
      <c r="N407" s="107">
        <f>N408</f>
        <v>-11838483.48</v>
      </c>
      <c r="S407" s="20">
        <v>-8967147.32</v>
      </c>
    </row>
    <row r="408" spans="1:19" s="8" customFormat="1" ht="52.5">
      <c r="A408" s="47">
        <v>10</v>
      </c>
      <c r="B408" s="104" t="s">
        <v>83</v>
      </c>
      <c r="C408" s="174">
        <v>986</v>
      </c>
      <c r="D408" s="175"/>
      <c r="E408" s="173" t="s">
        <v>127</v>
      </c>
      <c r="F408" s="173"/>
      <c r="G408" s="173"/>
      <c r="H408" s="108">
        <f>H409</f>
        <v>-11764390</v>
      </c>
      <c r="I408" s="43"/>
      <c r="J408" s="43"/>
      <c r="K408" s="43"/>
      <c r="L408" s="43"/>
      <c r="M408" s="43"/>
      <c r="N408" s="109">
        <f>N409</f>
        <v>-11838483.48</v>
      </c>
      <c r="S408" s="21">
        <v>-8967147.32</v>
      </c>
    </row>
    <row r="409" spans="1:19" s="8" customFormat="1" ht="52.5">
      <c r="A409" s="47">
        <v>11</v>
      </c>
      <c r="B409" s="104" t="s">
        <v>84</v>
      </c>
      <c r="C409" s="174">
        <v>986</v>
      </c>
      <c r="D409" s="175"/>
      <c r="E409" s="173" t="s">
        <v>243</v>
      </c>
      <c r="F409" s="173"/>
      <c r="G409" s="173"/>
      <c r="H409" s="108">
        <f>H410</f>
        <v>-11764390</v>
      </c>
      <c r="I409" s="43"/>
      <c r="J409" s="43"/>
      <c r="K409" s="43"/>
      <c r="L409" s="43"/>
      <c r="M409" s="43"/>
      <c r="N409" s="109">
        <f>N410</f>
        <v>-11838483.48</v>
      </c>
      <c r="S409" s="21">
        <v>-8967147.32</v>
      </c>
    </row>
    <row r="410" spans="1:19" s="8" customFormat="1" ht="52.5">
      <c r="A410" s="47">
        <v>12</v>
      </c>
      <c r="B410" s="104" t="s">
        <v>90</v>
      </c>
      <c r="C410" s="174">
        <v>986</v>
      </c>
      <c r="D410" s="175"/>
      <c r="E410" s="173" t="s">
        <v>244</v>
      </c>
      <c r="F410" s="173"/>
      <c r="G410" s="173"/>
      <c r="H410" s="108">
        <v>-11764390</v>
      </c>
      <c r="I410" s="43"/>
      <c r="J410" s="43"/>
      <c r="K410" s="43"/>
      <c r="L410" s="43"/>
      <c r="M410" s="43"/>
      <c r="N410" s="109">
        <v>-11838483.48</v>
      </c>
      <c r="S410" s="21">
        <v>-8967147.32</v>
      </c>
    </row>
    <row r="411" spans="1:19" s="8" customFormat="1" ht="26.25">
      <c r="A411" s="47">
        <v>13</v>
      </c>
      <c r="B411" s="92" t="s">
        <v>85</v>
      </c>
      <c r="C411" s="165">
        <v>986</v>
      </c>
      <c r="D411" s="166"/>
      <c r="E411" s="171" t="s">
        <v>86</v>
      </c>
      <c r="F411" s="171"/>
      <c r="G411" s="171"/>
      <c r="H411" s="110">
        <f>H412</f>
        <v>11764390</v>
      </c>
      <c r="I411" s="43"/>
      <c r="J411" s="43"/>
      <c r="K411" s="43"/>
      <c r="L411" s="43"/>
      <c r="M411" s="43"/>
      <c r="N411" s="111">
        <f>N412</f>
        <v>13318704.280000001</v>
      </c>
      <c r="S411" s="18">
        <v>9735797.21</v>
      </c>
    </row>
    <row r="412" spans="1:19" s="8" customFormat="1" ht="52.5">
      <c r="A412" s="47">
        <v>14</v>
      </c>
      <c r="B412" s="104" t="s">
        <v>87</v>
      </c>
      <c r="C412" s="174">
        <v>986</v>
      </c>
      <c r="D412" s="175"/>
      <c r="E412" s="173" t="s">
        <v>88</v>
      </c>
      <c r="F412" s="173"/>
      <c r="G412" s="173"/>
      <c r="H412" s="112">
        <f>H413</f>
        <v>11764390</v>
      </c>
      <c r="I412" s="43"/>
      <c r="J412" s="43"/>
      <c r="K412" s="43"/>
      <c r="L412" s="43"/>
      <c r="M412" s="43"/>
      <c r="N412" s="113">
        <f>N413</f>
        <v>13318704.280000001</v>
      </c>
      <c r="S412" s="19">
        <v>9735797.21</v>
      </c>
    </row>
    <row r="413" spans="1:19" s="8" customFormat="1" ht="52.5">
      <c r="A413" s="47">
        <v>15</v>
      </c>
      <c r="B413" s="104" t="s">
        <v>101</v>
      </c>
      <c r="C413" s="174">
        <v>986</v>
      </c>
      <c r="D413" s="175"/>
      <c r="E413" s="173" t="s">
        <v>245</v>
      </c>
      <c r="F413" s="173"/>
      <c r="G413" s="173"/>
      <c r="H413" s="112">
        <f>H414</f>
        <v>11764390</v>
      </c>
      <c r="I413" s="43"/>
      <c r="J413" s="43"/>
      <c r="K413" s="43"/>
      <c r="L413" s="43"/>
      <c r="M413" s="43"/>
      <c r="N413" s="113">
        <f>N414</f>
        <v>13318704.280000001</v>
      </c>
      <c r="S413" s="19">
        <v>9735797.21</v>
      </c>
    </row>
    <row r="414" spans="1:19" s="8" customFormat="1" ht="52.5">
      <c r="A414" s="47">
        <v>16</v>
      </c>
      <c r="B414" s="104" t="s">
        <v>91</v>
      </c>
      <c r="C414" s="174">
        <v>986</v>
      </c>
      <c r="D414" s="175"/>
      <c r="E414" s="173" t="s">
        <v>246</v>
      </c>
      <c r="F414" s="173"/>
      <c r="G414" s="173"/>
      <c r="H414" s="114">
        <v>11764390</v>
      </c>
      <c r="I414" s="43"/>
      <c r="J414" s="43"/>
      <c r="K414" s="43"/>
      <c r="L414" s="43"/>
      <c r="M414" s="43"/>
      <c r="N414" s="113">
        <f>N395</f>
        <v>13318704.280000001</v>
      </c>
      <c r="S414" s="19">
        <v>9735797.21</v>
      </c>
    </row>
    <row r="415" spans="1:19" s="8" customFormat="1" ht="26.25">
      <c r="A415" s="41"/>
      <c r="B415" s="115"/>
      <c r="C415" s="42"/>
      <c r="D415" s="42"/>
      <c r="E415" s="42"/>
      <c r="F415" s="42"/>
      <c r="G415" s="42"/>
      <c r="H415" s="116"/>
      <c r="I415" s="43"/>
      <c r="J415" s="43"/>
      <c r="K415" s="43"/>
      <c r="L415" s="43"/>
      <c r="M415" s="43"/>
      <c r="N415" s="137"/>
      <c r="S415" s="138"/>
    </row>
    <row r="416" spans="1:19" s="8" customFormat="1" ht="26.25">
      <c r="A416" s="41"/>
      <c r="B416" s="115"/>
      <c r="C416" s="42"/>
      <c r="D416" s="42"/>
      <c r="E416" s="42"/>
      <c r="F416" s="42"/>
      <c r="G416" s="42"/>
      <c r="H416" s="116"/>
      <c r="I416" s="43"/>
      <c r="J416" s="43"/>
      <c r="K416" s="43"/>
      <c r="L416" s="43"/>
      <c r="M416" s="43"/>
      <c r="N416" s="137"/>
      <c r="S416" s="138"/>
    </row>
    <row r="417" spans="1:19" s="8" customFormat="1" ht="26.25">
      <c r="A417" s="41"/>
      <c r="B417" s="115"/>
      <c r="C417" s="42"/>
      <c r="D417" s="42"/>
      <c r="E417" s="42"/>
      <c r="F417" s="42"/>
      <c r="G417" s="42"/>
      <c r="H417" s="116"/>
      <c r="I417" s="43"/>
      <c r="J417" s="43"/>
      <c r="K417" s="43"/>
      <c r="L417" s="43"/>
      <c r="M417" s="43"/>
      <c r="N417" s="43"/>
      <c r="S417" s="1"/>
    </row>
    <row r="418" spans="1:14" s="8" customFormat="1" ht="26.25">
      <c r="A418" s="41"/>
      <c r="B418" s="43" t="s">
        <v>89</v>
      </c>
      <c r="C418" s="43" t="s">
        <v>306</v>
      </c>
      <c r="D418" s="43"/>
      <c r="E418" s="43"/>
      <c r="F418" s="43"/>
      <c r="G418" s="43"/>
      <c r="H418" s="41"/>
      <c r="I418" s="43"/>
      <c r="J418" s="43"/>
      <c r="K418" s="43"/>
      <c r="L418" s="43"/>
      <c r="M418" s="43"/>
      <c r="N418" s="41"/>
    </row>
    <row r="419" spans="2:13" s="8" customFormat="1" ht="26.25"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</row>
    <row r="420" spans="2:13" s="8" customFormat="1" ht="26.25"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</row>
    <row r="421" spans="2:13" s="8" customFormat="1" ht="26.25"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</row>
    <row r="422" spans="2:13" s="8" customFormat="1" ht="26.25"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</row>
    <row r="423" spans="2:13" s="8" customFormat="1" ht="26.25"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</row>
    <row r="424" spans="2:13" s="8" customFormat="1" ht="26.25"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</row>
    <row r="425" spans="2:13" s="8" customFormat="1" ht="26.25"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</row>
    <row r="426" spans="2:13" s="8" customFormat="1" ht="26.25"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</row>
    <row r="427" spans="2:13" s="8" customFormat="1" ht="26.25"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</row>
    <row r="428" spans="2:13" s="8" customFormat="1" ht="26.25"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</row>
    <row r="429" spans="2:13" s="8" customFormat="1" ht="26.25"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</row>
    <row r="430" spans="2:13" s="8" customFormat="1" ht="26.25"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</row>
    <row r="431" spans="2:13" s="8" customFormat="1" ht="26.25"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</row>
    <row r="432" spans="1:19" ht="26.25">
      <c r="A432" s="8"/>
      <c r="N432" s="8"/>
      <c r="S432" s="8"/>
    </row>
    <row r="433" spans="1:19" ht="26.25">
      <c r="A433" s="8"/>
      <c r="B433" s="8"/>
      <c r="C433" s="8"/>
      <c r="D433" s="8"/>
      <c r="E433" s="8"/>
      <c r="F433" s="8"/>
      <c r="G433" s="8"/>
      <c r="N433" s="8"/>
      <c r="S433" s="8"/>
    </row>
    <row r="434" spans="1:19" ht="26.25">
      <c r="A434" s="8"/>
      <c r="B434" s="8"/>
      <c r="C434" s="8"/>
      <c r="D434" s="8"/>
      <c r="E434" s="8"/>
      <c r="F434" s="8"/>
      <c r="G434" s="8"/>
      <c r="N434" s="8"/>
      <c r="S434" s="8"/>
    </row>
    <row r="435" spans="1:19" ht="26.25">
      <c r="A435" s="8"/>
      <c r="B435" s="8"/>
      <c r="C435" s="8"/>
      <c r="D435" s="8"/>
      <c r="E435" s="8"/>
      <c r="F435" s="8"/>
      <c r="G435" s="8"/>
      <c r="N435" s="8"/>
      <c r="S435" s="8"/>
    </row>
    <row r="436" spans="1:19" ht="26.25">
      <c r="A436" s="8"/>
      <c r="B436" s="8"/>
      <c r="C436" s="8"/>
      <c r="D436" s="8"/>
      <c r="E436" s="8"/>
      <c r="F436" s="8"/>
      <c r="G436" s="8"/>
      <c r="N436" s="8"/>
      <c r="S436" s="8"/>
    </row>
    <row r="437" spans="1:19" ht="26.25">
      <c r="A437" s="8"/>
      <c r="B437" s="8"/>
      <c r="C437" s="8"/>
      <c r="D437" s="8"/>
      <c r="E437" s="8"/>
      <c r="F437" s="8"/>
      <c r="G437" s="8"/>
      <c r="N437" s="8"/>
      <c r="S437" s="8"/>
    </row>
    <row r="438" spans="1:19" ht="26.25">
      <c r="A438" s="8"/>
      <c r="B438" s="8"/>
      <c r="C438" s="8"/>
      <c r="D438" s="8"/>
      <c r="E438" s="8"/>
      <c r="F438" s="8"/>
      <c r="G438" s="8"/>
      <c r="N438" s="8"/>
      <c r="S438" s="8"/>
    </row>
    <row r="439" spans="1:19" ht="26.25">
      <c r="A439" s="8"/>
      <c r="B439" s="8"/>
      <c r="C439" s="8"/>
      <c r="D439" s="8"/>
      <c r="E439" s="8"/>
      <c r="F439" s="8"/>
      <c r="G439" s="8"/>
      <c r="N439" s="8"/>
      <c r="S439" s="8"/>
    </row>
    <row r="440" spans="1:19" ht="26.25">
      <c r="A440" s="8"/>
      <c r="B440" s="8"/>
      <c r="C440" s="8"/>
      <c r="D440" s="8"/>
      <c r="E440" s="8"/>
      <c r="F440" s="8"/>
      <c r="G440" s="8"/>
      <c r="N440" s="8"/>
      <c r="S440" s="8"/>
    </row>
    <row r="441" spans="1:19" ht="26.25">
      <c r="A441" s="8"/>
      <c r="B441" s="8"/>
      <c r="C441" s="8"/>
      <c r="D441" s="8"/>
      <c r="E441" s="8"/>
      <c r="F441" s="8"/>
      <c r="G441" s="8"/>
      <c r="N441" s="8"/>
      <c r="S441" s="8"/>
    </row>
  </sheetData>
  <sheetProtection/>
  <mergeCells count="47">
    <mergeCell ref="U11:U12"/>
    <mergeCell ref="C414:D414"/>
    <mergeCell ref="E414:G414"/>
    <mergeCell ref="C411:D411"/>
    <mergeCell ref="E411:G411"/>
    <mergeCell ref="C412:D412"/>
    <mergeCell ref="E412:G412"/>
    <mergeCell ref="C413:D413"/>
    <mergeCell ref="E413:G413"/>
    <mergeCell ref="C408:D408"/>
    <mergeCell ref="E408:G408"/>
    <mergeCell ref="C410:D410"/>
    <mergeCell ref="E410:G410"/>
    <mergeCell ref="C409:D409"/>
    <mergeCell ref="E409:G409"/>
    <mergeCell ref="C405:D405"/>
    <mergeCell ref="E405:G405"/>
    <mergeCell ref="C407:D407"/>
    <mergeCell ref="E407:G407"/>
    <mergeCell ref="C406:D406"/>
    <mergeCell ref="E406:G406"/>
    <mergeCell ref="E400:G400"/>
    <mergeCell ref="C401:D401"/>
    <mergeCell ref="E401:G401"/>
    <mergeCell ref="C402:D402"/>
    <mergeCell ref="E402:G402"/>
    <mergeCell ref="C404:D404"/>
    <mergeCell ref="E404:G404"/>
    <mergeCell ref="C403:D403"/>
    <mergeCell ref="E403:G403"/>
    <mergeCell ref="C400:D400"/>
    <mergeCell ref="C397:G397"/>
    <mergeCell ref="N397:N398"/>
    <mergeCell ref="C398:D398"/>
    <mergeCell ref="E398:G398"/>
    <mergeCell ref="C399:D399"/>
    <mergeCell ref="E399:G399"/>
    <mergeCell ref="A397:A398"/>
    <mergeCell ref="F5:N5"/>
    <mergeCell ref="A7:N7"/>
    <mergeCell ref="A9:B9"/>
    <mergeCell ref="A10:B10"/>
    <mergeCell ref="A11:A12"/>
    <mergeCell ref="B11:B12"/>
    <mergeCell ref="C11:G11"/>
    <mergeCell ref="H11:H12"/>
    <mergeCell ref="B397:B398"/>
  </mergeCells>
  <printOptions/>
  <pageMargins left="0.7480314960629921" right="0.7480314960629921" top="0.984251968503937" bottom="0.984251968503937" header="0.5118110236220472" footer="0.5118110236220472"/>
  <pageSetup fitToHeight="12" fitToWidth="7" horizontalDpi="600" verticalDpi="600" orientation="portrait" paperSize="9" scale="32" r:id="rId1"/>
  <rowBreaks count="3" manualBreakCount="3">
    <brk id="32" max="255" man="1"/>
    <brk id="293" max="255" man="1"/>
    <brk id="3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2018-09-05T07:25:47Z</cp:lastPrinted>
  <dcterms:created xsi:type="dcterms:W3CDTF">1996-10-08T23:32:33Z</dcterms:created>
  <dcterms:modified xsi:type="dcterms:W3CDTF">2018-10-02T11:03:46Z</dcterms:modified>
  <cp:category/>
  <cp:version/>
  <cp:contentType/>
  <cp:contentStatus/>
</cp:coreProperties>
</file>