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12135"/>
  </bookViews>
  <sheets>
    <sheet name="Роспись расходов" sheetId="12" r:id="rId1"/>
  </sheets>
  <definedNames>
    <definedName name="BFT_Print_Titles" localSheetId="0">'Роспись расходов'!$9:$11</definedName>
    <definedName name="OLE_LINK1" localSheetId="0">'Роспись расходов'!$B$71</definedName>
    <definedName name="_xlnm.Print_Titles" localSheetId="0">'Роспись расходов'!$9:$11</definedName>
    <definedName name="_xlnm.Print_Area" localSheetId="0">'Роспись расходов'!$B:$R</definedName>
  </definedNames>
  <calcPr calcId="124519"/>
</workbook>
</file>

<file path=xl/calcChain.xml><?xml version="1.0" encoding="utf-8"?>
<calcChain xmlns="http://schemas.openxmlformats.org/spreadsheetml/2006/main">
  <c r="Q552" i="12"/>
  <c r="H126"/>
  <c r="A128"/>
  <c r="N549"/>
  <c r="N548" s="1"/>
  <c r="N547" s="1"/>
  <c r="N546" s="1"/>
  <c r="N545" s="1"/>
  <c r="N544" s="1"/>
  <c r="N543" s="1"/>
  <c r="M549"/>
  <c r="H549"/>
  <c r="H548" s="1"/>
  <c r="H547" s="1"/>
  <c r="H546" s="1"/>
  <c r="H545" s="1"/>
  <c r="H544" s="1"/>
  <c r="H543" s="1"/>
  <c r="M548"/>
  <c r="M547" s="1"/>
  <c r="M546" s="1"/>
  <c r="M545" s="1"/>
  <c r="M544" s="1"/>
  <c r="M543" s="1"/>
  <c r="H181"/>
  <c r="H38"/>
  <c r="H438"/>
  <c r="N481"/>
  <c r="N480" s="1"/>
  <c r="N479" s="1"/>
  <c r="N478" s="1"/>
  <c r="N477" s="1"/>
  <c r="N476" s="1"/>
  <c r="N475" s="1"/>
  <c r="M481"/>
  <c r="M480" s="1"/>
  <c r="M479" s="1"/>
  <c r="M478" s="1"/>
  <c r="M477" s="1"/>
  <c r="M476" s="1"/>
  <c r="M475" s="1"/>
  <c r="H481"/>
  <c r="H480" s="1"/>
  <c r="H479" s="1"/>
  <c r="H478" s="1"/>
  <c r="H477" s="1"/>
  <c r="H476" s="1"/>
  <c r="H475" s="1"/>
  <c r="N220"/>
  <c r="N219" s="1"/>
  <c r="N218" s="1"/>
  <c r="N217" s="1"/>
  <c r="N216" s="1"/>
  <c r="N215" s="1"/>
  <c r="N214" s="1"/>
  <c r="M220"/>
  <c r="H220"/>
  <c r="H219" s="1"/>
  <c r="H218" s="1"/>
  <c r="H217" s="1"/>
  <c r="H216" s="1"/>
  <c r="H215" s="1"/>
  <c r="H214" s="1"/>
  <c r="M219"/>
  <c r="M218" s="1"/>
  <c r="M217" s="1"/>
  <c r="M216" s="1"/>
  <c r="M215" s="1"/>
  <c r="M214" s="1"/>
  <c r="H376"/>
  <c r="N438"/>
  <c r="M438"/>
  <c r="N510"/>
  <c r="M510"/>
  <c r="N507"/>
  <c r="M507"/>
  <c r="N492"/>
  <c r="M492"/>
  <c r="N489"/>
  <c r="M489"/>
  <c r="M488" s="1"/>
  <c r="M487" s="1"/>
  <c r="N431"/>
  <c r="M431"/>
  <c r="N429"/>
  <c r="M429"/>
  <c r="N426"/>
  <c r="M426"/>
  <c r="N339"/>
  <c r="N338" s="1"/>
  <c r="N337" s="1"/>
  <c r="N336" s="1"/>
  <c r="M339"/>
  <c r="M338" s="1"/>
  <c r="M337" s="1"/>
  <c r="M336" s="1"/>
  <c r="N334"/>
  <c r="M334"/>
  <c r="N331"/>
  <c r="N330" s="1"/>
  <c r="N329" s="1"/>
  <c r="M331"/>
  <c r="M330" s="1"/>
  <c r="M329" s="1"/>
  <c r="N176"/>
  <c r="M176"/>
  <c r="N173"/>
  <c r="M173"/>
  <c r="N69"/>
  <c r="M69"/>
  <c r="N67"/>
  <c r="M67"/>
  <c r="N65"/>
  <c r="N64" s="1"/>
  <c r="M65"/>
  <c r="M64" s="1"/>
  <c r="N62"/>
  <c r="N61" s="1"/>
  <c r="M62"/>
  <c r="M61" s="1"/>
  <c r="M60" s="1"/>
  <c r="N47"/>
  <c r="N46" s="1"/>
  <c r="N45" s="1"/>
  <c r="M47"/>
  <c r="M46" s="1"/>
  <c r="M45" s="1"/>
  <c r="N43"/>
  <c r="M43"/>
  <c r="N38"/>
  <c r="M38"/>
  <c r="N35"/>
  <c r="N34" s="1"/>
  <c r="N33" s="1"/>
  <c r="M35"/>
  <c r="M34" s="1"/>
  <c r="M33" s="1"/>
  <c r="N27"/>
  <c r="M27"/>
  <c r="N23"/>
  <c r="M23"/>
  <c r="N20"/>
  <c r="M20"/>
  <c r="M19" s="1"/>
  <c r="M18" s="1"/>
  <c r="M17" s="1"/>
  <c r="M16" s="1"/>
  <c r="M15" s="1"/>
  <c r="M14" s="1"/>
  <c r="M13" s="1"/>
  <c r="N19"/>
  <c r="N18" s="1"/>
  <c r="N17" s="1"/>
  <c r="N16" s="1"/>
  <c r="N15" s="1"/>
  <c r="N14" s="1"/>
  <c r="N13" s="1"/>
  <c r="H47"/>
  <c r="H199"/>
  <c r="N376"/>
  <c r="N375" s="1"/>
  <c r="N374" s="1"/>
  <c r="N373" s="1"/>
  <c r="N372" s="1"/>
  <c r="N371" s="1"/>
  <c r="N370" s="1"/>
  <c r="M376"/>
  <c r="M375" s="1"/>
  <c r="M374" s="1"/>
  <c r="M373" s="1"/>
  <c r="M372" s="1"/>
  <c r="M371" s="1"/>
  <c r="M370" s="1"/>
  <c r="H375"/>
  <c r="H374" s="1"/>
  <c r="H373" s="1"/>
  <c r="H372" s="1"/>
  <c r="H371" s="1"/>
  <c r="H370" s="1"/>
  <c r="N317"/>
  <c r="M317"/>
  <c r="H317"/>
  <c r="N126"/>
  <c r="M126"/>
  <c r="A340"/>
  <c r="H339"/>
  <c r="H338" s="1"/>
  <c r="H337" s="1"/>
  <c r="H336" s="1"/>
  <c r="H334"/>
  <c r="H331"/>
  <c r="H330" l="1"/>
  <c r="H329" s="1"/>
  <c r="M425"/>
  <c r="M424" s="1"/>
  <c r="N60"/>
  <c r="N32" s="1"/>
  <c r="N31" s="1"/>
  <c r="N30" s="1"/>
  <c r="N29" s="1"/>
  <c r="N488"/>
  <c r="N487" s="1"/>
  <c r="N172"/>
  <c r="N171" s="1"/>
  <c r="M172"/>
  <c r="M171" s="1"/>
  <c r="M32"/>
  <c r="M31" s="1"/>
  <c r="M30" s="1"/>
  <c r="M29" s="1"/>
  <c r="M328"/>
  <c r="M327" s="1"/>
  <c r="N425"/>
  <c r="N424" s="1"/>
  <c r="N506"/>
  <c r="N505" s="1"/>
  <c r="M506"/>
  <c r="M505" s="1"/>
  <c r="N328"/>
  <c r="N327" s="1"/>
  <c r="H328"/>
  <c r="H327" s="1"/>
  <c r="N498" l="1"/>
  <c r="N497" s="1"/>
  <c r="N496" s="1"/>
  <c r="N495" s="1"/>
  <c r="M498"/>
  <c r="M497" s="1"/>
  <c r="M496" s="1"/>
  <c r="M495" s="1"/>
  <c r="H498"/>
  <c r="H497" s="1"/>
  <c r="H496" s="1"/>
  <c r="H495" s="1"/>
  <c r="N452"/>
  <c r="M452"/>
  <c r="M451" s="1"/>
  <c r="H452"/>
  <c r="H451" s="1"/>
  <c r="N451"/>
  <c r="N292"/>
  <c r="N291" s="1"/>
  <c r="N290" s="1"/>
  <c r="N289" s="1"/>
  <c r="N288" s="1"/>
  <c r="N287" s="1"/>
  <c r="N286" s="1"/>
  <c r="M292"/>
  <c r="M291" s="1"/>
  <c r="M290" s="1"/>
  <c r="M289" s="1"/>
  <c r="M288" s="1"/>
  <c r="M287" s="1"/>
  <c r="M286" s="1"/>
  <c r="H292"/>
  <c r="H291" s="1"/>
  <c r="H290" s="1"/>
  <c r="H289" s="1"/>
  <c r="H288" s="1"/>
  <c r="H287" s="1"/>
  <c r="H286" s="1"/>
  <c r="N190"/>
  <c r="N189" s="1"/>
  <c r="M190"/>
  <c r="M189" s="1"/>
  <c r="H190"/>
  <c r="H189" s="1"/>
  <c r="N280"/>
  <c r="N279" s="1"/>
  <c r="N278" s="1"/>
  <c r="N277" s="1"/>
  <c r="M280"/>
  <c r="M279" s="1"/>
  <c r="M278" s="1"/>
  <c r="M277" s="1"/>
  <c r="H280"/>
  <c r="H279" s="1"/>
  <c r="H278" s="1"/>
  <c r="H277" s="1"/>
  <c r="A281"/>
  <c r="N275"/>
  <c r="M275"/>
  <c r="H275"/>
  <c r="N272"/>
  <c r="M272"/>
  <c r="H272"/>
  <c r="H62"/>
  <c r="H61" s="1"/>
  <c r="H271" l="1"/>
  <c r="H270" s="1"/>
  <c r="H269" s="1"/>
  <c r="H268" s="1"/>
  <c r="M271"/>
  <c r="M270" s="1"/>
  <c r="M269" s="1"/>
  <c r="M268" s="1"/>
  <c r="N271"/>
  <c r="N270" s="1"/>
  <c r="N269" s="1"/>
  <c r="N268" s="1"/>
  <c r="N212" l="1"/>
  <c r="N211" s="1"/>
  <c r="N210" s="1"/>
  <c r="N209" s="1"/>
  <c r="N208" s="1"/>
  <c r="N207" s="1"/>
  <c r="N206" s="1"/>
  <c r="M212"/>
  <c r="M211" s="1"/>
  <c r="M210" s="1"/>
  <c r="M209" s="1"/>
  <c r="M208" s="1"/>
  <c r="M207" s="1"/>
  <c r="M206" s="1"/>
  <c r="N571" l="1"/>
  <c r="N570" s="1"/>
  <c r="N569" s="1"/>
  <c r="N568" s="1"/>
  <c r="M571"/>
  <c r="M570" s="1"/>
  <c r="M569" s="1"/>
  <c r="M568" s="1"/>
  <c r="N561"/>
  <c r="M561"/>
  <c r="N541"/>
  <c r="N540" s="1"/>
  <c r="N539" s="1"/>
  <c r="N538" s="1"/>
  <c r="N537" s="1"/>
  <c r="N536" s="1"/>
  <c r="N535" s="1"/>
  <c r="N534" s="1"/>
  <c r="N533" s="1"/>
  <c r="M541"/>
  <c r="M540" s="1"/>
  <c r="M539" s="1"/>
  <c r="M538" s="1"/>
  <c r="M537" s="1"/>
  <c r="M536" s="1"/>
  <c r="M535" s="1"/>
  <c r="M534" s="1"/>
  <c r="M533" s="1"/>
  <c r="N531"/>
  <c r="N530" s="1"/>
  <c r="N529" s="1"/>
  <c r="N528" s="1"/>
  <c r="N527" s="1"/>
  <c r="N526" s="1"/>
  <c r="N525" s="1"/>
  <c r="M531"/>
  <c r="M530" s="1"/>
  <c r="M529" s="1"/>
  <c r="M528" s="1"/>
  <c r="M527" s="1"/>
  <c r="M526" s="1"/>
  <c r="M525" s="1"/>
  <c r="N521"/>
  <c r="N520" s="1"/>
  <c r="M521"/>
  <c r="M520" s="1"/>
  <c r="N515"/>
  <c r="N514" s="1"/>
  <c r="N513" s="1"/>
  <c r="N512" s="1"/>
  <c r="M515"/>
  <c r="M514" s="1"/>
  <c r="M513" s="1"/>
  <c r="M512" s="1"/>
  <c r="N494"/>
  <c r="M494"/>
  <c r="N473"/>
  <c r="N472" s="1"/>
  <c r="M473"/>
  <c r="M472" s="1"/>
  <c r="N467"/>
  <c r="N466" s="1"/>
  <c r="N465" s="1"/>
  <c r="N464" s="1"/>
  <c r="N463" s="1"/>
  <c r="M467"/>
  <c r="M466" s="1"/>
  <c r="M465" s="1"/>
  <c r="M464" s="1"/>
  <c r="M463" s="1"/>
  <c r="N459"/>
  <c r="M459"/>
  <c r="N457"/>
  <c r="M457"/>
  <c r="N455"/>
  <c r="M455"/>
  <c r="N437"/>
  <c r="N436" s="1"/>
  <c r="N435" s="1"/>
  <c r="M437"/>
  <c r="M436" s="1"/>
  <c r="M435" s="1"/>
  <c r="N417"/>
  <c r="N416" s="1"/>
  <c r="N415" s="1"/>
  <c r="N414" s="1"/>
  <c r="N413" s="1"/>
  <c r="N412" s="1"/>
  <c r="M417"/>
  <c r="M416" s="1"/>
  <c r="M415" s="1"/>
  <c r="M414" s="1"/>
  <c r="M413" s="1"/>
  <c r="M412" s="1"/>
  <c r="N410"/>
  <c r="N409" s="1"/>
  <c r="N408" s="1"/>
  <c r="N407" s="1"/>
  <c r="N406" s="1"/>
  <c r="M410"/>
  <c r="M409" s="1"/>
  <c r="M408" s="1"/>
  <c r="M407" s="1"/>
  <c r="M406" s="1"/>
  <c r="N404"/>
  <c r="N403" s="1"/>
  <c r="N402" s="1"/>
  <c r="N401" s="1"/>
  <c r="N400" s="1"/>
  <c r="M404"/>
  <c r="M403" s="1"/>
  <c r="M402" s="1"/>
  <c r="M401" s="1"/>
  <c r="M400" s="1"/>
  <c r="N395"/>
  <c r="N394" s="1"/>
  <c r="N393" s="1"/>
  <c r="N392" s="1"/>
  <c r="N391" s="1"/>
  <c r="N390" s="1"/>
  <c r="N389" s="1"/>
  <c r="M395"/>
  <c r="M394" s="1"/>
  <c r="M393" s="1"/>
  <c r="M392" s="1"/>
  <c r="M391" s="1"/>
  <c r="M390" s="1"/>
  <c r="M389" s="1"/>
  <c r="N387"/>
  <c r="N386" s="1"/>
  <c r="N385" s="1"/>
  <c r="N384" s="1"/>
  <c r="N383" s="1"/>
  <c r="N382" s="1"/>
  <c r="N381" s="1"/>
  <c r="M387"/>
  <c r="M386" s="1"/>
  <c r="M385" s="1"/>
  <c r="M384" s="1"/>
  <c r="M383" s="1"/>
  <c r="M382" s="1"/>
  <c r="M381" s="1"/>
  <c r="N368"/>
  <c r="N367" s="1"/>
  <c r="N366" s="1"/>
  <c r="N365" s="1"/>
  <c r="N364" s="1"/>
  <c r="M368"/>
  <c r="M367" s="1"/>
  <c r="M366" s="1"/>
  <c r="M365" s="1"/>
  <c r="M364" s="1"/>
  <c r="N362"/>
  <c r="N361" s="1"/>
  <c r="N360" s="1"/>
  <c r="N359" s="1"/>
  <c r="N358" s="1"/>
  <c r="M362"/>
  <c r="M361" s="1"/>
  <c r="M360" s="1"/>
  <c r="M359" s="1"/>
  <c r="M358" s="1"/>
  <c r="N355"/>
  <c r="N354" s="1"/>
  <c r="N353" s="1"/>
  <c r="N352" s="1"/>
  <c r="N351" s="1"/>
  <c r="M355"/>
  <c r="M354" s="1"/>
  <c r="M353" s="1"/>
  <c r="M352" s="1"/>
  <c r="M351" s="1"/>
  <c r="N349"/>
  <c r="N348" s="1"/>
  <c r="N347" s="1"/>
  <c r="N346" s="1"/>
  <c r="N345" s="1"/>
  <c r="M349"/>
  <c r="M348" s="1"/>
  <c r="M347" s="1"/>
  <c r="M346" s="1"/>
  <c r="M345" s="1"/>
  <c r="N325"/>
  <c r="N324" s="1"/>
  <c r="N323" s="1"/>
  <c r="N322" s="1"/>
  <c r="N321" s="1"/>
  <c r="M325"/>
  <c r="M324" s="1"/>
  <c r="M323" s="1"/>
  <c r="M322" s="1"/>
  <c r="M321" s="1"/>
  <c r="N316"/>
  <c r="N315" s="1"/>
  <c r="N314" s="1"/>
  <c r="N313" s="1"/>
  <c r="M316"/>
  <c r="M315" s="1"/>
  <c r="M314" s="1"/>
  <c r="M313" s="1"/>
  <c r="N306"/>
  <c r="N305" s="1"/>
  <c r="N304" s="1"/>
  <c r="N303" s="1"/>
  <c r="N302" s="1"/>
  <c r="N301" s="1"/>
  <c r="N300" s="1"/>
  <c r="M306"/>
  <c r="M305" s="1"/>
  <c r="M304" s="1"/>
  <c r="M303" s="1"/>
  <c r="M302" s="1"/>
  <c r="M301" s="1"/>
  <c r="M300" s="1"/>
  <c r="N266"/>
  <c r="N265" s="1"/>
  <c r="N264" s="1"/>
  <c r="N263" s="1"/>
  <c r="N262" s="1"/>
  <c r="M266"/>
  <c r="M265" s="1"/>
  <c r="M264" s="1"/>
  <c r="M263" s="1"/>
  <c r="M262" s="1"/>
  <c r="N260"/>
  <c r="N259" s="1"/>
  <c r="M260"/>
  <c r="M259" s="1"/>
  <c r="N257"/>
  <c r="N256" s="1"/>
  <c r="M257"/>
  <c r="M256" s="1"/>
  <c r="N254"/>
  <c r="N253" s="1"/>
  <c r="M254"/>
  <c r="M253" s="1"/>
  <c r="N251"/>
  <c r="N250" s="1"/>
  <c r="N249" s="1"/>
  <c r="N248" s="1"/>
  <c r="N247" s="1"/>
  <c r="M251"/>
  <c r="M250" s="1"/>
  <c r="M249" s="1"/>
  <c r="M248" s="1"/>
  <c r="M247" s="1"/>
  <c r="N243"/>
  <c r="N242" s="1"/>
  <c r="N241" s="1"/>
  <c r="N240" s="1"/>
  <c r="N239" s="1"/>
  <c r="M243"/>
  <c r="M242" s="1"/>
  <c r="M241" s="1"/>
  <c r="M240" s="1"/>
  <c r="M239" s="1"/>
  <c r="N237"/>
  <c r="N236" s="1"/>
  <c r="N235" s="1"/>
  <c r="N234" s="1"/>
  <c r="N233" s="1"/>
  <c r="M237"/>
  <c r="M236" s="1"/>
  <c r="M235" s="1"/>
  <c r="M234" s="1"/>
  <c r="M233" s="1"/>
  <c r="N231"/>
  <c r="N230" s="1"/>
  <c r="N229" s="1"/>
  <c r="N228" s="1"/>
  <c r="N227" s="1"/>
  <c r="M231"/>
  <c r="M230" s="1"/>
  <c r="M229" s="1"/>
  <c r="M228" s="1"/>
  <c r="M227" s="1"/>
  <c r="N199"/>
  <c r="N198" s="1"/>
  <c r="N197" s="1"/>
  <c r="N196" s="1"/>
  <c r="N195" s="1"/>
  <c r="N194" s="1"/>
  <c r="M199"/>
  <c r="M198" s="1"/>
  <c r="M197" s="1"/>
  <c r="M196" s="1"/>
  <c r="M195" s="1"/>
  <c r="M194" s="1"/>
  <c r="N181"/>
  <c r="N180" s="1"/>
  <c r="N179" s="1"/>
  <c r="N178" s="1"/>
  <c r="M181"/>
  <c r="M180" s="1"/>
  <c r="M179" s="1"/>
  <c r="M178" s="1"/>
  <c r="N164"/>
  <c r="N163" s="1"/>
  <c r="N162" s="1"/>
  <c r="N161" s="1"/>
  <c r="N160" s="1"/>
  <c r="N159" s="1"/>
  <c r="M164"/>
  <c r="M163" s="1"/>
  <c r="M162" s="1"/>
  <c r="M161" s="1"/>
  <c r="M160" s="1"/>
  <c r="M159" s="1"/>
  <c r="N153"/>
  <c r="N152" s="1"/>
  <c r="N151" s="1"/>
  <c r="N150" s="1"/>
  <c r="N149" s="1"/>
  <c r="N148" s="1"/>
  <c r="M153"/>
  <c r="M152" s="1"/>
  <c r="M151" s="1"/>
  <c r="M150" s="1"/>
  <c r="M149" s="1"/>
  <c r="M148" s="1"/>
  <c r="N146"/>
  <c r="N145" s="1"/>
  <c r="N144" s="1"/>
  <c r="N143" s="1"/>
  <c r="N142" s="1"/>
  <c r="N141" s="1"/>
  <c r="M146"/>
  <c r="M145" s="1"/>
  <c r="M144" s="1"/>
  <c r="M143" s="1"/>
  <c r="M142" s="1"/>
  <c r="M141" s="1"/>
  <c r="N137"/>
  <c r="N136" s="1"/>
  <c r="N135" s="1"/>
  <c r="N134" s="1"/>
  <c r="N133" s="1"/>
  <c r="N132" s="1"/>
  <c r="M137"/>
  <c r="M136" s="1"/>
  <c r="M135" s="1"/>
  <c r="M134" s="1"/>
  <c r="M133" s="1"/>
  <c r="M132" s="1"/>
  <c r="N125"/>
  <c r="N124" s="1"/>
  <c r="M125"/>
  <c r="M124" s="1"/>
  <c r="N120"/>
  <c r="M120"/>
  <c r="N118"/>
  <c r="M118"/>
  <c r="N116"/>
  <c r="M116"/>
  <c r="N106"/>
  <c r="N105" s="1"/>
  <c r="N104" s="1"/>
  <c r="N103" s="1"/>
  <c r="N102" s="1"/>
  <c r="N101" s="1"/>
  <c r="N100" s="1"/>
  <c r="M106"/>
  <c r="M105" s="1"/>
  <c r="M104" s="1"/>
  <c r="M103" s="1"/>
  <c r="M102" s="1"/>
  <c r="M101" s="1"/>
  <c r="M100" s="1"/>
  <c r="N98"/>
  <c r="N97" s="1"/>
  <c r="N96" s="1"/>
  <c r="N95" s="1"/>
  <c r="N94" s="1"/>
  <c r="M98"/>
  <c r="M97" s="1"/>
  <c r="M96" s="1"/>
  <c r="M95" s="1"/>
  <c r="M94" s="1"/>
  <c r="N91"/>
  <c r="N90" s="1"/>
  <c r="N89" s="1"/>
  <c r="N88" s="1"/>
  <c r="N87" s="1"/>
  <c r="M91"/>
  <c r="M90" s="1"/>
  <c r="M89" s="1"/>
  <c r="M88" s="1"/>
  <c r="M87" s="1"/>
  <c r="N82"/>
  <c r="N81" s="1"/>
  <c r="N80" s="1"/>
  <c r="M82"/>
  <c r="M81" s="1"/>
  <c r="M80" s="1"/>
  <c r="N78"/>
  <c r="N77" s="1"/>
  <c r="N76" s="1"/>
  <c r="M78"/>
  <c r="M77" s="1"/>
  <c r="M76" s="1"/>
  <c r="M115" l="1"/>
  <c r="M114" s="1"/>
  <c r="M113" s="1"/>
  <c r="M112" s="1"/>
  <c r="M111" s="1"/>
  <c r="M110" s="1"/>
  <c r="M109" s="1"/>
  <c r="M108" s="1"/>
  <c r="N357"/>
  <c r="N312"/>
  <c r="M312"/>
  <c r="N226"/>
  <c r="N225" s="1"/>
  <c r="N224" s="1"/>
  <c r="N223" s="1"/>
  <c r="M226"/>
  <c r="M225" s="1"/>
  <c r="M224" s="1"/>
  <c r="M223" s="1"/>
  <c r="N454"/>
  <c r="N450" s="1"/>
  <c r="N423" s="1"/>
  <c r="N246"/>
  <c r="N380"/>
  <c r="M357"/>
  <c r="M454"/>
  <c r="M450" s="1"/>
  <c r="M423" s="1"/>
  <c r="N115"/>
  <c r="N114" s="1"/>
  <c r="N113" s="1"/>
  <c r="N112" s="1"/>
  <c r="N111" s="1"/>
  <c r="N110" s="1"/>
  <c r="N109" s="1"/>
  <c r="N108" s="1"/>
  <c r="N75"/>
  <c r="N74" s="1"/>
  <c r="N73" s="1"/>
  <c r="N93"/>
  <c r="M246"/>
  <c r="M504"/>
  <c r="M503" s="1"/>
  <c r="M502" s="1"/>
  <c r="M501" s="1"/>
  <c r="M75"/>
  <c r="M74" s="1"/>
  <c r="M73" s="1"/>
  <c r="M93"/>
  <c r="N504"/>
  <c r="N503" s="1"/>
  <c r="N502" s="1"/>
  <c r="N501" s="1"/>
  <c r="N399"/>
  <c r="N398" s="1"/>
  <c r="N397" s="1"/>
  <c r="M399"/>
  <c r="M398" s="1"/>
  <c r="M397" s="1"/>
  <c r="M380"/>
  <c r="N140"/>
  <c r="N131" s="1"/>
  <c r="M140"/>
  <c r="M131" s="1"/>
  <c r="N299"/>
  <c r="N298" s="1"/>
  <c r="N297" s="1"/>
  <c r="N296" s="1"/>
  <c r="N295"/>
  <c r="M299"/>
  <c r="M298" s="1"/>
  <c r="M297" s="1"/>
  <c r="M296" s="1"/>
  <c r="M295"/>
  <c r="H164"/>
  <c r="H417"/>
  <c r="H416" s="1"/>
  <c r="H415" s="1"/>
  <c r="H414" s="1"/>
  <c r="H413" s="1"/>
  <c r="H412" s="1"/>
  <c r="A356"/>
  <c r="H355"/>
  <c r="H354" s="1"/>
  <c r="H353" s="1"/>
  <c r="H352" s="1"/>
  <c r="H351" s="1"/>
  <c r="A355"/>
  <c r="A350"/>
  <c r="H349"/>
  <c r="H348" s="1"/>
  <c r="H347" s="1"/>
  <c r="H346" s="1"/>
  <c r="H345" s="1"/>
  <c r="A349"/>
  <c r="H237"/>
  <c r="H236" s="1"/>
  <c r="H235" s="1"/>
  <c r="H234" s="1"/>
  <c r="H233" s="1"/>
  <c r="N485" l="1"/>
  <c r="N484" s="1"/>
  <c r="N486"/>
  <c r="M486"/>
  <c r="M485" s="1"/>
  <c r="M484" s="1"/>
  <c r="N170"/>
  <c r="N169" s="1"/>
  <c r="N168" s="1"/>
  <c r="N167" s="1"/>
  <c r="N166" s="1"/>
  <c r="N130" s="1"/>
  <c r="N311"/>
  <c r="N310" s="1"/>
  <c r="N294" s="1"/>
  <c r="M170"/>
  <c r="M169" s="1"/>
  <c r="M168" s="1"/>
  <c r="M167" s="1"/>
  <c r="M166" s="1"/>
  <c r="M130" s="1"/>
  <c r="N422"/>
  <c r="M311"/>
  <c r="M422"/>
  <c r="N379"/>
  <c r="N12"/>
  <c r="M12"/>
  <c r="M379"/>
  <c r="H266"/>
  <c r="H265" s="1"/>
  <c r="H264" s="1"/>
  <c r="H263" s="1"/>
  <c r="H262" s="1"/>
  <c r="A266"/>
  <c r="H426"/>
  <c r="H429"/>
  <c r="H437"/>
  <c r="H457"/>
  <c r="H459"/>
  <c r="H489"/>
  <c r="H492"/>
  <c r="H494"/>
  <c r="H507"/>
  <c r="H510"/>
  <c r="H515"/>
  <c r="H514" s="1"/>
  <c r="H513" s="1"/>
  <c r="H512" s="1"/>
  <c r="H521"/>
  <c r="H520" s="1"/>
  <c r="H531"/>
  <c r="H530" s="1"/>
  <c r="H529" s="1"/>
  <c r="H528" s="1"/>
  <c r="H527" s="1"/>
  <c r="H526" s="1"/>
  <c r="H525" s="1"/>
  <c r="H541"/>
  <c r="H540" s="1"/>
  <c r="H539" s="1"/>
  <c r="H538" s="1"/>
  <c r="H537" s="1"/>
  <c r="H536" s="1"/>
  <c r="H535" s="1"/>
  <c r="L538"/>
  <c r="K538"/>
  <c r="J538"/>
  <c r="L502"/>
  <c r="K502"/>
  <c r="J502"/>
  <c r="A499"/>
  <c r="H395"/>
  <c r="H394" s="1"/>
  <c r="H393" s="1"/>
  <c r="H392" s="1"/>
  <c r="H391" s="1"/>
  <c r="H390" s="1"/>
  <c r="H389" s="1"/>
  <c r="H467"/>
  <c r="H466" s="1"/>
  <c r="H465" s="1"/>
  <c r="H464" s="1"/>
  <c r="H463" s="1"/>
  <c r="H455"/>
  <c r="H387"/>
  <c r="H386" s="1"/>
  <c r="H385" s="1"/>
  <c r="H384" s="1"/>
  <c r="H383" s="1"/>
  <c r="H382" s="1"/>
  <c r="H381" s="1"/>
  <c r="H410"/>
  <c r="H409" s="1"/>
  <c r="H408" s="1"/>
  <c r="H407" s="1"/>
  <c r="H406" s="1"/>
  <c r="H306"/>
  <c r="H305" s="1"/>
  <c r="H304" s="1"/>
  <c r="H303" s="1"/>
  <c r="H302" s="1"/>
  <c r="H301" s="1"/>
  <c r="H300" s="1"/>
  <c r="H295" s="1"/>
  <c r="H362"/>
  <c r="H361" s="1"/>
  <c r="H360" s="1"/>
  <c r="H359" s="1"/>
  <c r="H358" s="1"/>
  <c r="H368"/>
  <c r="H367" s="1"/>
  <c r="H366" s="1"/>
  <c r="H365" s="1"/>
  <c r="H364" s="1"/>
  <c r="A364"/>
  <c r="A365" s="1"/>
  <c r="H404"/>
  <c r="H403" s="1"/>
  <c r="H402" s="1"/>
  <c r="H401" s="1"/>
  <c r="H400" s="1"/>
  <c r="A420"/>
  <c r="H431"/>
  <c r="A319"/>
  <c r="H316"/>
  <c r="H315" s="1"/>
  <c r="A317"/>
  <c r="H325"/>
  <c r="H324" s="1"/>
  <c r="H323" s="1"/>
  <c r="H322" s="1"/>
  <c r="H321" s="1"/>
  <c r="A325"/>
  <c r="H534" l="1"/>
  <c r="H533" s="1"/>
  <c r="H425"/>
  <c r="M310"/>
  <c r="M294" s="1"/>
  <c r="M421"/>
  <c r="M420" s="1"/>
  <c r="M419" s="1"/>
  <c r="H357"/>
  <c r="N421"/>
  <c r="N420" s="1"/>
  <c r="N419" s="1"/>
  <c r="H454"/>
  <c r="H450" s="1"/>
  <c r="H314"/>
  <c r="H313" s="1"/>
  <c r="H312" s="1"/>
  <c r="H399"/>
  <c r="H424"/>
  <c r="H488"/>
  <c r="H487" s="1"/>
  <c r="H506"/>
  <c r="H505" s="1"/>
  <c r="H504" s="1"/>
  <c r="H380"/>
  <c r="M552" l="1"/>
  <c r="M575" s="1"/>
  <c r="M567" s="1"/>
  <c r="N552"/>
  <c r="N575" s="1"/>
  <c r="H311"/>
  <c r="H310" s="1"/>
  <c r="H294" s="1"/>
  <c r="H486"/>
  <c r="H485" s="1"/>
  <c r="H484" s="1"/>
  <c r="H503"/>
  <c r="H502" s="1"/>
  <c r="H501" s="1"/>
  <c r="H231"/>
  <c r="H243"/>
  <c r="H242" s="1"/>
  <c r="H241" s="1"/>
  <c r="H240" s="1"/>
  <c r="H239" s="1"/>
  <c r="H173"/>
  <c r="H176"/>
  <c r="H180"/>
  <c r="H179" s="1"/>
  <c r="H178" s="1"/>
  <c r="H198"/>
  <c r="H197" s="1"/>
  <c r="H196" s="1"/>
  <c r="H195" s="1"/>
  <c r="H194" s="1"/>
  <c r="H146"/>
  <c r="H153"/>
  <c r="H152" s="1"/>
  <c r="H151" s="1"/>
  <c r="H150" s="1"/>
  <c r="H116"/>
  <c r="H118"/>
  <c r="H120"/>
  <c r="H125"/>
  <c r="H124" s="1"/>
  <c r="H106"/>
  <c r="H105" s="1"/>
  <c r="H104" s="1"/>
  <c r="H103" s="1"/>
  <c r="H102" s="1"/>
  <c r="H101" s="1"/>
  <c r="H100" s="1"/>
  <c r="H91"/>
  <c r="H90" s="1"/>
  <c r="H89" s="1"/>
  <c r="H88" s="1"/>
  <c r="H87" s="1"/>
  <c r="N567" l="1"/>
  <c r="N560" s="1"/>
  <c r="N574"/>
  <c r="N573" s="1"/>
  <c r="M574"/>
  <c r="M573" s="1"/>
  <c r="H172"/>
  <c r="M560"/>
  <c r="H115"/>
  <c r="H114" s="1"/>
  <c r="H113" s="1"/>
  <c r="H112" s="1"/>
  <c r="H111" s="1"/>
  <c r="H110" s="1"/>
  <c r="H109" s="1"/>
  <c r="H108" s="1"/>
  <c r="H171"/>
  <c r="H170" s="1"/>
  <c r="H169" l="1"/>
  <c r="H163"/>
  <c r="H162" s="1"/>
  <c r="H161" s="1"/>
  <c r="H160" s="1"/>
  <c r="H159" s="1"/>
  <c r="H78"/>
  <c r="H77" s="1"/>
  <c r="H76" s="1"/>
  <c r="H82"/>
  <c r="H81" s="1"/>
  <c r="H80" s="1"/>
  <c r="H46"/>
  <c r="H45" s="1"/>
  <c r="H35"/>
  <c r="H43"/>
  <c r="H65"/>
  <c r="H67"/>
  <c r="H69"/>
  <c r="H20"/>
  <c r="H23"/>
  <c r="H27"/>
  <c r="H19" l="1"/>
  <c r="H18" s="1"/>
  <c r="H17" s="1"/>
  <c r="H16" s="1"/>
  <c r="H15" s="1"/>
  <c r="H14" s="1"/>
  <c r="H13" s="1"/>
  <c r="H168"/>
  <c r="H167" s="1"/>
  <c r="H166" s="1"/>
  <c r="H75"/>
  <c r="H74" s="1"/>
  <c r="H73" s="1"/>
  <c r="H64"/>
  <c r="H60" s="1"/>
  <c r="H251" l="1"/>
  <c r="H250" s="1"/>
  <c r="H249" s="1"/>
  <c r="H248" s="1"/>
  <c r="H247" s="1"/>
  <c r="H299"/>
  <c r="H298" s="1"/>
  <c r="H297" s="1"/>
  <c r="H296" s="1"/>
  <c r="H137"/>
  <c r="H230" l="1"/>
  <c r="H229" s="1"/>
  <c r="H228" s="1"/>
  <c r="H227" s="1"/>
  <c r="H226" s="1"/>
  <c r="H246"/>
  <c r="H149"/>
  <c r="H148" s="1"/>
  <c r="H98"/>
  <c r="H97" s="1"/>
  <c r="H96" s="1"/>
  <c r="H95" s="1"/>
  <c r="H94" s="1"/>
  <c r="H93" s="1"/>
  <c r="H225" l="1"/>
  <c r="H224" s="1"/>
  <c r="H223" s="1"/>
  <c r="H136"/>
  <c r="H135" s="1"/>
  <c r="H134" s="1"/>
  <c r="H133" s="1"/>
  <c r="H132" s="1"/>
  <c r="H145"/>
  <c r="H144" s="1"/>
  <c r="H143" s="1"/>
  <c r="H142" s="1"/>
  <c r="H141" s="1"/>
  <c r="H140" s="1"/>
  <c r="A54"/>
  <c r="H131" l="1"/>
  <c r="H130" s="1"/>
  <c r="H473"/>
  <c r="H472" s="1"/>
  <c r="H436" l="1"/>
  <c r="H435" s="1"/>
  <c r="H423" s="1"/>
  <c r="H422" s="1"/>
  <c r="H421" s="1"/>
  <c r="H420" s="1"/>
  <c r="H34"/>
  <c r="H419" l="1"/>
  <c r="H33"/>
  <c r="H32" s="1"/>
  <c r="H398" l="1"/>
  <c r="H397" s="1"/>
  <c r="H379" s="1"/>
  <c r="H31"/>
  <c r="H30" s="1"/>
  <c r="H29" s="1"/>
  <c r="H12" s="1"/>
  <c r="H260" l="1"/>
  <c r="H259" s="1"/>
  <c r="K357" l="1"/>
  <c r="H254"/>
  <c r="H253" s="1"/>
  <c r="K253"/>
  <c r="K224"/>
  <c r="J464"/>
  <c r="J420" s="1"/>
  <c r="K464"/>
  <c r="K420" s="1"/>
  <c r="L464"/>
  <c r="L420" s="1"/>
  <c r="L224"/>
  <c r="A13"/>
  <c r="A21" s="1"/>
  <c r="A29" s="1"/>
  <c r="A36" s="1"/>
  <c r="A49" s="1"/>
  <c r="A52" s="1"/>
  <c r="A58" s="1"/>
  <c r="A70" s="1"/>
  <c r="A83" s="1"/>
  <c r="A84" s="1"/>
  <c r="A85" s="1"/>
  <c r="A92" s="1"/>
  <c r="A93" s="1"/>
  <c r="A119" s="1"/>
  <c r="A122" s="1"/>
  <c r="A129" s="1"/>
  <c r="A130" s="1"/>
  <c r="A131" s="1"/>
  <c r="A174" s="1"/>
  <c r="A184" s="1"/>
  <c r="L226"/>
  <c r="K226"/>
  <c r="H571"/>
  <c r="H570" s="1"/>
  <c r="H569" s="1"/>
  <c r="H568" s="1"/>
  <c r="J574"/>
  <c r="J573" s="1"/>
  <c r="J569" s="1"/>
  <c r="J571"/>
  <c r="J570" s="1"/>
  <c r="J568" s="1"/>
  <c r="J564"/>
  <c r="J561" s="1"/>
  <c r="J560" s="1"/>
  <c r="J537"/>
  <c r="J533" s="1"/>
  <c r="J484"/>
  <c r="J301"/>
  <c r="J295" s="1"/>
  <c r="J257"/>
  <c r="J256" s="1"/>
  <c r="J226"/>
  <c r="J224" s="1"/>
  <c r="J194"/>
  <c r="J166" s="1"/>
  <c r="J141"/>
  <c r="J131" s="1"/>
  <c r="J109"/>
  <c r="J108" s="1"/>
  <c r="J93"/>
  <c r="J87"/>
  <c r="J84"/>
  <c r="J73"/>
  <c r="J29"/>
  <c r="J13"/>
  <c r="L564"/>
  <c r="L561" s="1"/>
  <c r="L560" s="1"/>
  <c r="K564"/>
  <c r="K561" s="1"/>
  <c r="K560" s="1"/>
  <c r="L574"/>
  <c r="L573" s="1"/>
  <c r="L569" s="1"/>
  <c r="K574"/>
  <c r="K573" s="1"/>
  <c r="K569" s="1"/>
  <c r="L571"/>
  <c r="L570" s="1"/>
  <c r="L568" s="1"/>
  <c r="K571"/>
  <c r="K570" s="1"/>
  <c r="K568" s="1"/>
  <c r="L537"/>
  <c r="L533" s="1"/>
  <c r="L484"/>
  <c r="L13"/>
  <c r="L29"/>
  <c r="L73"/>
  <c r="L87"/>
  <c r="L93"/>
  <c r="L109"/>
  <c r="L108" s="1"/>
  <c r="L141"/>
  <c r="L131" s="1"/>
  <c r="L194"/>
  <c r="L166" s="1"/>
  <c r="L257"/>
  <c r="L256" s="1"/>
  <c r="L301"/>
  <c r="L295" s="1"/>
  <c r="K537"/>
  <c r="K533" s="1"/>
  <c r="K484"/>
  <c r="K13"/>
  <c r="K29"/>
  <c r="K73"/>
  <c r="K87"/>
  <c r="K93"/>
  <c r="K109"/>
  <c r="K108" s="1"/>
  <c r="K141"/>
  <c r="K131" s="1"/>
  <c r="K194"/>
  <c r="K166" s="1"/>
  <c r="K257"/>
  <c r="K256" s="1"/>
  <c r="K301"/>
  <c r="K295" s="1"/>
  <c r="K294" s="1"/>
  <c r="H257"/>
  <c r="H256" s="1"/>
  <c r="J419" l="1"/>
  <c r="K419"/>
  <c r="L419"/>
  <c r="A223"/>
  <c r="A224" s="1"/>
  <c r="A226" s="1"/>
  <c r="A232" s="1"/>
  <c r="A238" s="1"/>
  <c r="A185"/>
  <c r="A186" s="1"/>
  <c r="L130"/>
  <c r="K12"/>
  <c r="A253"/>
  <c r="A256"/>
  <c r="A257" s="1"/>
  <c r="A258" s="1"/>
  <c r="A295" s="1"/>
  <c r="A301" s="1"/>
  <c r="A307" s="1"/>
  <c r="A326" s="1"/>
  <c r="A357" s="1"/>
  <c r="A358" s="1"/>
  <c r="A359" s="1"/>
  <c r="K223"/>
  <c r="J12"/>
  <c r="K130"/>
  <c r="L223"/>
  <c r="L310"/>
  <c r="L294" s="1"/>
  <c r="J130"/>
  <c r="J223"/>
  <c r="L12"/>
  <c r="J310"/>
  <c r="J294" s="1"/>
  <c r="A246" l="1"/>
  <c r="A251" s="1"/>
  <c r="A444"/>
  <c r="A441"/>
  <c r="A442" s="1"/>
  <c r="L552"/>
  <c r="K552"/>
  <c r="J552"/>
  <c r="A469" l="1"/>
  <c r="A470" s="1"/>
  <c r="A471" s="1"/>
  <c r="A490" s="1"/>
  <c r="A537" s="1"/>
  <c r="A542" s="1"/>
  <c r="A446"/>
  <c r="H561"/>
  <c r="H212"/>
  <c r="H211" s="1"/>
  <c r="H210" s="1"/>
  <c r="H209" s="1"/>
  <c r="H208" s="1"/>
  <c r="H207" s="1"/>
  <c r="H206" s="1"/>
  <c r="H552" l="1"/>
  <c r="H575" s="1"/>
  <c r="H567" s="1"/>
  <c r="H560" s="1"/>
  <c r="H574" l="1"/>
  <c r="H573" s="1"/>
</calcChain>
</file>

<file path=xl/sharedStrings.xml><?xml version="1.0" encoding="utf-8"?>
<sst xmlns="http://schemas.openxmlformats.org/spreadsheetml/2006/main" count="2770" uniqueCount="486">
  <si>
    <t>№ п/п</t>
  </si>
  <si>
    <t>2</t>
  </si>
  <si>
    <t>3</t>
  </si>
  <si>
    <t>4</t>
  </si>
  <si>
    <t>6</t>
  </si>
  <si>
    <t>7</t>
  </si>
  <si>
    <t>9</t>
  </si>
  <si>
    <t>5</t>
  </si>
  <si>
    <t>КБК</t>
  </si>
  <si>
    <t>8</t>
  </si>
  <si>
    <t>1</t>
  </si>
  <si>
    <t>КОСГУ</t>
  </si>
  <si>
    <t>КВСР</t>
  </si>
  <si>
    <t>КВР</t>
  </si>
  <si>
    <t>КЦСР</t>
  </si>
  <si>
    <t>КФСР</t>
  </si>
  <si>
    <t>Наименование показателя</t>
  </si>
  <si>
    <t>Уточнение плана Текущий год</t>
  </si>
  <si>
    <t/>
  </si>
  <si>
    <t>0102</t>
  </si>
  <si>
    <t>Функционирование высшего должностного лица субъекта Российской Федерации и органа местного самоуправления</t>
  </si>
  <si>
    <t>945</t>
  </si>
  <si>
    <t>211</t>
  </si>
  <si>
    <t>Заработная плата</t>
  </si>
  <si>
    <t>213</t>
  </si>
  <si>
    <t>Начисления на  выплаты по оплате труда</t>
  </si>
  <si>
    <t>0104</t>
  </si>
  <si>
    <t>Функционирование Правительства Российской Федерации, высших исполнительных органов государственной власти субьектов Российской Федерации, местных администраций</t>
  </si>
  <si>
    <t>221</t>
  </si>
  <si>
    <t>Услуги связи</t>
  </si>
  <si>
    <t>223</t>
  </si>
  <si>
    <t>Коммунальные услуги</t>
  </si>
  <si>
    <t>225</t>
  </si>
  <si>
    <t>Работы, услуги по содержанию имущества</t>
  </si>
  <si>
    <t>226</t>
  </si>
  <si>
    <t>290</t>
  </si>
  <si>
    <t>Прочие расходы</t>
  </si>
  <si>
    <t>310</t>
  </si>
  <si>
    <t>Увеличение стоимости основных средств</t>
  </si>
  <si>
    <t>340</t>
  </si>
  <si>
    <t>РЕЗЕРВНЫЕ ФОНДЫ</t>
  </si>
  <si>
    <t>0203</t>
  </si>
  <si>
    <t>Мобилизационная  и вневойсковая подготовка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</si>
  <si>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</si>
  <si>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</si>
  <si>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</si>
  <si>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0503</t>
  </si>
  <si>
    <t>Благоустройство</t>
  </si>
  <si>
    <t>0801</t>
  </si>
  <si>
    <t>Культура</t>
  </si>
  <si>
    <t xml:space="preserve"> </t>
  </si>
  <si>
    <t>000 01 00 00 00 00 0000 000</t>
  </si>
  <si>
    <t>Бюджетные кредиты от других бюджетов бюджетной системы РФ</t>
  </si>
  <si>
    <t>000 01 03 00 00 00 0000 000</t>
  </si>
  <si>
    <t>000 01 03 00 00 00 0000 800</t>
  </si>
  <si>
    <t>Погашение бюджетами поселений кредитов от других бюджетов бюджетной системы РФ в валюте РФ</t>
  </si>
  <si>
    <t>000 01 03 00 00 10 0000 810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</si>
  <si>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</si>
  <si>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</si>
  <si>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</si>
  <si>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</si>
  <si>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Уменьшение остатков средств бюджетов</t>
  </si>
  <si>
    <t>000 01 05 00 00 00 0000 600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</si>
  <si>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</si>
  <si>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</si>
  <si>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</si>
  <si>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</si>
  <si>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</si>
  <si>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</si>
  <si>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</si>
  <si>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</si>
  <si>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</si>
  <si>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</si>
  <si>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</si>
  <si>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</si>
  <si>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>Увеличение стоимости материальных запасов(Прочее)</t>
  </si>
  <si>
    <t>0111</t>
  </si>
  <si>
    <t>Прочие работы, услуги</t>
  </si>
  <si>
    <t>0800</t>
  </si>
  <si>
    <t>Обеспечение пожарной безопасности</t>
  </si>
  <si>
    <t>0300</t>
  </si>
  <si>
    <t>0100</t>
  </si>
  <si>
    <t>0200</t>
  </si>
  <si>
    <t>Обеспечение деятельности финансовых, налоговых и таможеных органов и органов финансового (финансового-бюджетного) надзора</t>
  </si>
  <si>
    <t>0106</t>
  </si>
  <si>
    <t>прочие расходы</t>
  </si>
  <si>
    <t>111</t>
  </si>
  <si>
    <t>244</t>
  </si>
  <si>
    <t>540</t>
  </si>
  <si>
    <t>870</t>
  </si>
  <si>
    <t>Раздел 2.Роспись источников финансирования дефицита местного  бюджета</t>
  </si>
  <si>
    <t>Наименование кода</t>
  </si>
  <si>
    <t>КОД</t>
  </si>
  <si>
    <t>главного администратора источников финансирования местного бюжета</t>
  </si>
  <si>
    <t xml:space="preserve">источника финансирования дефецита местного бюджета </t>
  </si>
  <si>
    <t>852</t>
  </si>
  <si>
    <t>251</t>
  </si>
  <si>
    <t>0400</t>
  </si>
  <si>
    <t>0409</t>
  </si>
  <si>
    <t>0500</t>
  </si>
  <si>
    <t>121</t>
  </si>
  <si>
    <t>Получение кредитов от кредитных организаций бюджетами поселений в валюте Российской Федерации</t>
  </si>
  <si>
    <t>Получение бюджетных кредитов от других бюджетов бюджетной системы РФ в валюте РФ</t>
  </si>
  <si>
    <t>Источники финансирования дефицита бюджетов-всего</t>
  </si>
  <si>
    <t>в т. ч.Источники внутреннего финансирования дефицитов бюджетов</t>
  </si>
  <si>
    <t>1100</t>
  </si>
  <si>
    <t>Массовый спорт</t>
  </si>
  <si>
    <t>1102</t>
  </si>
  <si>
    <t>000 0102 0000 10 0000 710</t>
  </si>
  <si>
    <t>Погашение бюджетами поселений кредитов от кредитных организаций в валюте РФ</t>
  </si>
  <si>
    <t>000 0102 0000 10 0000 810</t>
  </si>
  <si>
    <t>Другие общегосударственные вопросы</t>
  </si>
  <si>
    <t>0113</t>
  </si>
  <si>
    <t>Другие вопросы в области национальной экономике</t>
  </si>
  <si>
    <t>Муниципальная  программа "Развитие и поддержка малого и среднего предпринимательства в Балтуринском  МО на 2014-2017г."</t>
  </si>
  <si>
    <t>0412</t>
  </si>
  <si>
    <t>Прочие работы,услуги</t>
  </si>
  <si>
    <t>129</t>
  </si>
  <si>
    <t>119</t>
  </si>
  <si>
    <t>7030251180</t>
  </si>
  <si>
    <t>90А0673150</t>
  </si>
  <si>
    <t>4400489999</t>
  </si>
  <si>
    <t>7700982190</t>
  </si>
  <si>
    <t>853</t>
  </si>
  <si>
    <t>0502</t>
  </si>
  <si>
    <t>Ассигнования на 2017год</t>
  </si>
  <si>
    <t>Ассигнования на 2019год</t>
  </si>
  <si>
    <t>9020189999</t>
  </si>
  <si>
    <t>9020289999</t>
  </si>
  <si>
    <t>880</t>
  </si>
  <si>
    <t>Проведение выборов депутатов Думы Балтуринского муниципального образования</t>
  </si>
  <si>
    <t>Проведение выборов главы  Балтуринского муниципального образования</t>
  </si>
  <si>
    <t>Обеспечение проведения выборов и референдумов</t>
  </si>
  <si>
    <t>0000000000</t>
  </si>
  <si>
    <t xml:space="preserve">сумма на  2017год </t>
  </si>
  <si>
    <t>2019год</t>
  </si>
  <si>
    <t>плановый период</t>
  </si>
  <si>
    <t>0107</t>
  </si>
  <si>
    <t>10</t>
  </si>
  <si>
    <t>122</t>
  </si>
  <si>
    <t>212</t>
  </si>
  <si>
    <t>Ассигнования на 2020год</t>
  </si>
  <si>
    <t>2020год</t>
  </si>
  <si>
    <t>Увеличение стоимости материальных запасов</t>
  </si>
  <si>
    <t>Реализация мероприятий перечня проектов народных инициатив</t>
  </si>
  <si>
    <t>Коммунальные услуги (ГПХ)</t>
  </si>
  <si>
    <t>71101S2370</t>
  </si>
  <si>
    <t>1000</t>
  </si>
  <si>
    <t>77 0 00 00000</t>
  </si>
  <si>
    <t>Пенсионное обеспечение</t>
  </si>
  <si>
    <t>1001</t>
  </si>
  <si>
    <t>320</t>
  </si>
  <si>
    <t>321</t>
  </si>
  <si>
    <t xml:space="preserve">Прочая закупка товаров, работ и услуг </t>
  </si>
  <si>
    <t>291</t>
  </si>
  <si>
    <t>Налоги, пошлины и сборы</t>
  </si>
  <si>
    <t>292</t>
  </si>
  <si>
    <t>Штрафы за нарушение законодательства о налогах и сборах, законодательства о страховых взносах</t>
  </si>
  <si>
    <t>224</t>
  </si>
  <si>
    <t>Арендная плата за пользование имуществом</t>
  </si>
  <si>
    <t xml:space="preserve">                                                                                                                                                                                                                    Утверждаю:</t>
  </si>
  <si>
    <t>0804</t>
  </si>
  <si>
    <t>Другие вопросы в области культуры, кинематографии</t>
  </si>
  <si>
    <t>7701389999</t>
  </si>
  <si>
    <t>Социальные пособия и компенсации персоналу в денежной форме</t>
  </si>
  <si>
    <t>266</t>
  </si>
  <si>
    <t>Прочие несоциальные выплаты персоналу в денежной форме</t>
  </si>
  <si>
    <t>Транспортные услуги</t>
  </si>
  <si>
    <t>222</t>
  </si>
  <si>
    <t xml:space="preserve">Прочие работы, услуги </t>
  </si>
  <si>
    <t>349</t>
  </si>
  <si>
    <t>Увеличение стоимости прочих материальных запасов однократного применения</t>
  </si>
  <si>
    <t>851</t>
  </si>
  <si>
    <t>293</t>
  </si>
  <si>
    <t>Штрафы за нарушение законодательства о закупках и нарушение условий контрактов (договоров)</t>
  </si>
  <si>
    <t>343</t>
  </si>
  <si>
    <t>344</t>
  </si>
  <si>
    <t>Увеличение стоимости строительных материалов</t>
  </si>
  <si>
    <t>Увеличение стоимости мягкого инвентаря</t>
  </si>
  <si>
    <t>345</t>
  </si>
  <si>
    <t>Увеличение стоимости прочих оборотных запасов (материалов)</t>
  </si>
  <si>
    <t>346</t>
  </si>
  <si>
    <t>Увеличение стоимости материальных запасов для целей капитальных вложений</t>
  </si>
  <si>
    <t>347</t>
  </si>
  <si>
    <t>Увеличение стоимости ГСМ</t>
  </si>
  <si>
    <t>Ассигнования на 2021 год</t>
  </si>
  <si>
    <t>112</t>
  </si>
  <si>
    <t>Иные выплаты персоналу государственных (муниципальных) органов за исключением фонда оплаты труда</t>
  </si>
  <si>
    <t>Уплата налогов, сборов и иных платежей</t>
  </si>
  <si>
    <t>850</t>
  </si>
  <si>
    <t>ИТОГО</t>
  </si>
  <si>
    <t>Непрограммные расходы</t>
  </si>
  <si>
    <t>297</t>
  </si>
  <si>
    <t>Иные выплаты текущего характера организациям</t>
  </si>
  <si>
    <t>264</t>
  </si>
  <si>
    <t>Пенсии, пособия, выплачиваемые работодателями, нанимателями бывшим работникам в денежной форме</t>
  </si>
  <si>
    <t>7700000000</t>
  </si>
  <si>
    <t>Обеспечение деятельности  защиты населения и территорий от чрезвычайных ситуаций</t>
  </si>
  <si>
    <t>200</t>
  </si>
  <si>
    <t>240</t>
  </si>
  <si>
    <t>Иные закупки товаров, работ  и услуг для обеспечения государственных (муниципальных) нужд</t>
  </si>
  <si>
    <r>
      <t xml:space="preserve"> Закупка товаров, работ и услуг для </t>
    </r>
    <r>
      <rPr>
        <b/>
        <u/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государственных (муниципальных) нужд</t>
    </r>
  </si>
  <si>
    <r>
      <t xml:space="preserve"> Закупка товаров, работ и услуг для </t>
    </r>
    <r>
      <rPr>
        <u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государственных (муниципальных) нужд</t>
    </r>
  </si>
  <si>
    <t xml:space="preserve">Молодежная политика </t>
  </si>
  <si>
    <t>0700</t>
  </si>
  <si>
    <t>0707</t>
  </si>
  <si>
    <t>342</t>
  </si>
  <si>
    <t>Увеличение стоимости продуктов питания</t>
  </si>
  <si>
    <t>Осуществление  областных  государственных полномочий по определению перечня должностных лиц органов местного самоуправления,уполномоченных составлять протоколы об административных правонарушениях,предусмотренных  отдельными закономи Иркутской области  об административной ответственности</t>
  </si>
  <si>
    <t>90 0 00 00000</t>
  </si>
  <si>
    <t xml:space="preserve">Реализация направлений расходов основного мероприятия и (или)  муниципальной программы Балтуринского муниципального образования, а также непрограммным направлениям расходов органов местного самоуправления Балтуринского муниципального образования </t>
  </si>
  <si>
    <t>7030300000</t>
  </si>
  <si>
    <t>7030374070</t>
  </si>
  <si>
    <t>Реализация мероприятий в связи с чрезвычайной ситуацией, сложившейся в результате паводка, вызванного сильными дождями, прошедшими в июне 2019 года на территории Иркутской области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</si>
  <si>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</si>
  <si>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</si>
  <si>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Расходы за счёт иных межбюджетных трансфертов на приобретение, разгрузку, распиловку и доставку дров до дворов граждан, пострадавших в результате чрезвычайной ситуации, сложившейся в результате паводка, вызванного сильными дождями, прошедшими в июне 2019 года </t>
  </si>
  <si>
    <t>7710174090</t>
  </si>
  <si>
    <t>Ассигнования на 2022 год</t>
  </si>
  <si>
    <t>ОБЩЕГОСУДАРСТВЕННЫЕ ВОПРОСЫ</t>
  </si>
  <si>
    <t>Муниципальная программа "Эффективное муниципальное управление"</t>
  </si>
  <si>
    <t>Подпрограмма "Повышение эффективности деятельности органов местного самоуправления"</t>
  </si>
  <si>
    <t>Расходы на выплаты по оплате труда работников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</si>
  <si>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</si>
  <si>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</si>
  <si>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Фонд оплаты труда государственных (муниципальных) органов</t>
  </si>
  <si>
    <t>Основное мероприятие   Обеспечение деятельности главы поселения</t>
  </si>
  <si>
    <t>41 0 00 0000</t>
  </si>
  <si>
    <t>41 1 00 0000</t>
  </si>
  <si>
    <t>41 1 01 00000</t>
  </si>
  <si>
    <t>41 1 01 80110</t>
  </si>
  <si>
    <t>100</t>
  </si>
  <si>
    <t>120</t>
  </si>
  <si>
    <t>41 1 01 80190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</si>
  <si>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</si>
  <si>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Основное мероприятие Обеспечение деятельности администрации поселения</t>
  </si>
  <si>
    <t>41 0 00 00000</t>
  </si>
  <si>
    <t>41 1 02 00000</t>
  </si>
  <si>
    <t>41 1 02 80110</t>
  </si>
  <si>
    <t>41 1 01 80100</t>
  </si>
  <si>
    <t>41 1 02 80190</t>
  </si>
  <si>
    <t>Расходы на обеспечение функций органов местного самоуправления</t>
  </si>
  <si>
    <t>41 1 02 89999</t>
  </si>
  <si>
    <t>Уплата налога  на имущество организаций и земельного налога</t>
  </si>
  <si>
    <t>Уплата прочих налогов,сборов</t>
  </si>
  <si>
    <t>Уплата иных платежей</t>
  </si>
  <si>
    <t>Обеспечение деятельности финансовых органов и органов финансово- бюджетного надзора</t>
  </si>
  <si>
    <t>Расходы на переданные полномочия по внешнему финансовому контролю</t>
  </si>
  <si>
    <t>Межбюджетные трансферты</t>
  </si>
  <si>
    <t>Иные межбюджетные трансферты</t>
  </si>
  <si>
    <t>Перечисления другим бюджетам бюджетной системы  Российской Федерации</t>
  </si>
  <si>
    <t>Иные бюджетные ассигнования</t>
  </si>
  <si>
    <t>Расходы на переданные полномочия по исполнению местного бюджета</t>
  </si>
  <si>
    <t>77 0 03 00000</t>
  </si>
  <si>
    <t>77 0 03 83190</t>
  </si>
  <si>
    <t>77 0 03 84190</t>
  </si>
  <si>
    <t>500</t>
  </si>
  <si>
    <t>Резервные средства администрации муниципального образования</t>
  </si>
  <si>
    <t>Резервные средства</t>
  </si>
  <si>
    <t>77 0 04 89160</t>
  </si>
  <si>
    <t>800</t>
  </si>
  <si>
    <t>Подпрограмма «Муниципальное управление собственностью»</t>
  </si>
  <si>
    <t>41 2 00 00000</t>
  </si>
  <si>
    <t>Основное мероприятие «Оформление собственности»</t>
  </si>
  <si>
    <t>41 2 01 00000</t>
  </si>
  <si>
    <t>41 2 01 89999</t>
  </si>
  <si>
    <t>НАЦИОНАЛЬНАЯ ОБОРОНА</t>
  </si>
  <si>
    <t>Государственная программа Иркутской области «Управление государственными финансами Иркутской области» на 2015 - 2020 годы</t>
  </si>
  <si>
    <t>Подпрограмма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Иркутской области» на 2015 - 2020 годы</t>
  </si>
  <si>
    <t>Основное мероприятие «Распределение между бюджетами муниципальных образований средств федерального бюджета на осуществление переданных полномочий»</t>
  </si>
  <si>
    <t>Субвенции на осуществление первичного воинского учета на территориях, где отсутствуют военные комиссариаты</t>
  </si>
  <si>
    <t>Иные выплаты персоналу  государственных (муниципальных) органов за исключением фонда оплаты труда</t>
  </si>
  <si>
    <t>Прочие выплаты</t>
  </si>
  <si>
    <t>Закупка товаров, работ и услуг для государственных (муниципальных)нужд</t>
  </si>
  <si>
    <t>Иные закупки товаров, работ и услуг для государственных (муниципальных) нужд нужд</t>
  </si>
  <si>
    <t>70 0 00 00000</t>
  </si>
  <si>
    <t>70 3 00 00000</t>
  </si>
  <si>
    <t>70 3 02 00000</t>
  </si>
  <si>
    <t>70 3 02 51180</t>
  </si>
  <si>
    <t>Муниципальная программа " Безопасное муниципальное образование"</t>
  </si>
  <si>
    <t>Подпрограмма " Профилактика терроризма и экстремизма"</t>
  </si>
  <si>
    <t>Подпрограмма"Предупреждение чрезвычайных ситуаций природного и техногенного характера"</t>
  </si>
  <si>
    <t>42 0 00 00000</t>
  </si>
  <si>
    <t>42 3 00 00000</t>
  </si>
  <si>
    <t>42 3 01 00000</t>
  </si>
  <si>
    <t>42 3 01 89999</t>
  </si>
  <si>
    <t xml:space="preserve">42 1 00 00000    </t>
  </si>
  <si>
    <t>42 1 01 00000</t>
  </si>
  <si>
    <t>42 1 01 89999</t>
  </si>
  <si>
    <t>Подпрограмма " Обеспечение пожарной безопасности"</t>
  </si>
  <si>
    <t>Основное мероприятие обеспечение деятельности муниципальной пожарной охраны</t>
  </si>
  <si>
    <t>Расходы на оплату труда работников муниципальных учреждений, находящихся в ведении муниципального образования</t>
  </si>
  <si>
    <t>Расходы на выплату персоналу казенных учреждений</t>
  </si>
  <si>
    <t>Фонд оплаты труда казенных учреждений</t>
  </si>
  <si>
    <t>Взносы по обязательному социальному страхованию на выплаты денежного содержания и иные выплаты работникам учреждений</t>
  </si>
  <si>
    <t>Расходы на обеспечение деятельности муниципальных учреждений, находящихся в ведении Балтуринского муниципального образования</t>
  </si>
  <si>
    <t>42 5 00 00000</t>
  </si>
  <si>
    <t>42 5 01 00000</t>
  </si>
  <si>
    <t>42 5 01 81110</t>
  </si>
  <si>
    <t>110</t>
  </si>
  <si>
    <t>42 5 01 81190</t>
  </si>
  <si>
    <t xml:space="preserve">42 5 02 00000   </t>
  </si>
  <si>
    <t>42 5 02 89999</t>
  </si>
  <si>
    <t>НАЦИОНАЛЬНАЯ ЭКОНОМИКА</t>
  </si>
  <si>
    <t>Дорожное хозяйство (дорожные фонды)</t>
  </si>
  <si>
    <t>Муниципальная программа "Дороги местного значения"</t>
  </si>
  <si>
    <t>Подпрограмма "Ремонт и содержание дорог местного значения"</t>
  </si>
  <si>
    <t xml:space="preserve">Основное мероприятие Ремонт дорог местного значения </t>
  </si>
  <si>
    <t>43 0 00 00000</t>
  </si>
  <si>
    <t>43 1 00 00000</t>
  </si>
  <si>
    <t>43 1 01 00000</t>
  </si>
  <si>
    <t>43 1 01 89999</t>
  </si>
  <si>
    <t>43 1 02 00000</t>
  </si>
  <si>
    <t>43 1 02 89999</t>
  </si>
  <si>
    <t xml:space="preserve">Основное мероприятие обеспечение надежного и высокоэффективного наружнего освещения </t>
  </si>
  <si>
    <t>Подпрограмма "Установка дорожных знаков, обустройство пешиходных переходов"</t>
  </si>
  <si>
    <t>43 3 00 00000</t>
  </si>
  <si>
    <t>43 3 01 00000</t>
  </si>
  <si>
    <t>43 3 01 89999</t>
  </si>
  <si>
    <t>ЖИЛИЩНО-КОММУНАЛЬНОЕ ХОЗЯЙСТВО</t>
  </si>
  <si>
    <t>Муниципальная программа "Развитие жилищно-коммунального хозяйства и повышение энергоэффективности"</t>
  </si>
  <si>
    <t>Попрограмма «Энергоэффективность и развитие энергетики на территории»</t>
  </si>
  <si>
    <t>45 0 00 00000</t>
  </si>
  <si>
    <t>45 2 00 00000</t>
  </si>
  <si>
    <t>45 2 01 00000</t>
  </si>
  <si>
    <t>45 2 01 89999</t>
  </si>
  <si>
    <t>45 4 00 00000</t>
  </si>
  <si>
    <t>45 4 02 81190</t>
  </si>
  <si>
    <t>45 4 01 89999</t>
  </si>
  <si>
    <t>45 4 01 00000</t>
  </si>
  <si>
    <t>45 7 00 00000</t>
  </si>
  <si>
    <t>45 7 01 00000</t>
  </si>
  <si>
    <t>45 7 01 89999</t>
  </si>
  <si>
    <t>45 7 02 00000</t>
  </si>
  <si>
    <t>45 7 02 89999</t>
  </si>
  <si>
    <t>ОБРАЗОВАНИЕ</t>
  </si>
  <si>
    <t>0705</t>
  </si>
  <si>
    <t>Мероприятие" Подготовка.переподготовка (повышение квалификации) кадров"</t>
  </si>
  <si>
    <t>46 0 00 00000</t>
  </si>
  <si>
    <t>46 4 00 00000</t>
  </si>
  <si>
    <t>46 4 01 00000</t>
  </si>
  <si>
    <t>46 4 01 89999</t>
  </si>
  <si>
    <t>Профессиональная подготовка, переподготовка и повышение квалификации</t>
  </si>
  <si>
    <t>41 1 00 00000</t>
  </si>
  <si>
    <t>Подпрограмма "Молодежная политикая"</t>
  </si>
  <si>
    <t>Основное мероприятие содействие включении молодежи в социально-экономическую, общественно- политическую, культурную жизнь</t>
  </si>
  <si>
    <t>46 1 01 00000</t>
  </si>
  <si>
    <t>46 1 01 89999</t>
  </si>
  <si>
    <t>46 1 00 00000</t>
  </si>
  <si>
    <t>46 1 02 00000</t>
  </si>
  <si>
    <t>46 1 02 89999</t>
  </si>
  <si>
    <t>КУЛЬТУРА И КИНЕМОТОГРАФИЯ</t>
  </si>
  <si>
    <t>Подпрограммы "Организация досуга жителей муниципального образования"</t>
  </si>
  <si>
    <t>Основное мероприятие  Обеспечение деятельности досуговых центров</t>
  </si>
  <si>
    <t>Расходы на выплаты персоналу казенных учреждений</t>
  </si>
  <si>
    <t xml:space="preserve"> Фонд оплаты труда  казенных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</si>
  <si>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</si>
  <si>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46 2 00 00000</t>
  </si>
  <si>
    <t>46 2 01 00000</t>
  </si>
  <si>
    <t>46 2 01 82110</t>
  </si>
  <si>
    <t>46 2 01 82190</t>
  </si>
  <si>
    <t>46 2 01 89999</t>
  </si>
  <si>
    <t>Основное мероприятие организация досуга жителей</t>
  </si>
  <si>
    <t>46 2 02 00000</t>
  </si>
  <si>
    <t>46 2 02 89999</t>
  </si>
  <si>
    <t>46 7 00 00000</t>
  </si>
  <si>
    <t>46 7 01 00000</t>
  </si>
  <si>
    <t>Подпрограмма " Развитие библиотечного дела"</t>
  </si>
  <si>
    <t>Основное мероприятие Обеспечение деятельности библиотек</t>
  </si>
  <si>
    <t>46 3 00 00000</t>
  </si>
  <si>
    <t>46 3 01 00000</t>
  </si>
  <si>
    <t>46 3 01 82110</t>
  </si>
  <si>
    <t>46 3 01 82190</t>
  </si>
  <si>
    <t>Подпрограмма "  "Обеспечение реализации муниципальной программы Развитие культуры, спорта и молодежной политики""</t>
  </si>
  <si>
    <t>Основное мероприятие Организация деятельности казённого учреждения</t>
  </si>
  <si>
    <t>46 5 00 00000</t>
  </si>
  <si>
    <t>46 5 01 00000</t>
  </si>
  <si>
    <t>46 5 01 81110</t>
  </si>
  <si>
    <t>46 5 01 81190</t>
  </si>
  <si>
    <t>46 5 01 89999</t>
  </si>
  <si>
    <t>СОЦИАЛЬНАЯ ПОЛИТИКА</t>
  </si>
  <si>
    <t xml:space="preserve">Социальные выплаты гражданам, кроме публичных нормативных социальных выплат
</t>
  </si>
  <si>
    <t>Пособия,компенсации и иные социальные выплаты гражданам, кроме публичных  нормативных обязательств</t>
  </si>
  <si>
    <t xml:space="preserve"> Подпрограмма «Социальное обеспечение»</t>
  </si>
  <si>
    <t>Мероприятие "Пенсия за выслугу лет муниципальным   служащим "</t>
  </si>
  <si>
    <t>Муниципальная программа «Эффективное муниципальное управление»</t>
  </si>
  <si>
    <t>41 3 00 00000</t>
  </si>
  <si>
    <t>41 3 01 00000</t>
  </si>
  <si>
    <t>41 3 01 88060</t>
  </si>
  <si>
    <t>ФИЗИЧЕСКАЯ КУЛЬТУРА И СПОРТ</t>
  </si>
  <si>
    <t>Подпрограмма "Развитие физической культуры и массового спорта "</t>
  </si>
  <si>
    <t>Основное мероприятие создание условий для занятий физической культурой населения муниципального образования</t>
  </si>
  <si>
    <t>Подпрограмма "Благоустройство "</t>
  </si>
  <si>
    <t>Основное мероприятие Обеспечение реализации муниципальной программы "Развитие ЖКХ"</t>
  </si>
  <si>
    <t>Основное мероприятие Повышение уровня благоустройства территории</t>
  </si>
  <si>
    <t>45 4 02 00000</t>
  </si>
  <si>
    <t>45 4 02 81100</t>
  </si>
  <si>
    <t>45 4 02 81110</t>
  </si>
  <si>
    <t>НАЦИОНАЛЬНАЯ БЕЗОПАСНОСТЬ И ПРАВОХРАНИТЕЛЬНАЯ ДЕЯТЕЛЬНОСТЬ</t>
  </si>
  <si>
    <t>Подпрограмма  "  Развитие муниципальной службы"</t>
  </si>
  <si>
    <t>41 4 00 00000</t>
  </si>
  <si>
    <t>41 4 01 00000</t>
  </si>
  <si>
    <t>Основное мероприятие Приобретение и размещение информационного материала</t>
  </si>
  <si>
    <t>Основное мероприятия Гражданская оборона, защита населения и территорий от ЧС природного и техногенного характера</t>
  </si>
  <si>
    <t>Основное мероприятие Повышение уровня защиты населения и территории от пожаров</t>
  </si>
  <si>
    <t>Основное мероприятие Установка дорожных знаков</t>
  </si>
  <si>
    <t>Основное мероприятие Обустройство пешеходных переходов</t>
  </si>
  <si>
    <t>43 3 02 00000</t>
  </si>
  <si>
    <t>43 3 02 89999</t>
  </si>
  <si>
    <t>Основное мероприятие Обустройство  контейнерных площадок</t>
  </si>
  <si>
    <t>Подпрограмма  " Развитие кадрового потенциала в сфере культуры"</t>
  </si>
  <si>
    <t xml:space="preserve">Муниципальная программа "Развитие культуры, спорта, молодежной политики " </t>
  </si>
  <si>
    <t xml:space="preserve">Муниципальная программа "Развитие культуры, спорта, молодежной политики" </t>
  </si>
  <si>
    <t>Подпрограмма "Повышение безопасности дорожного движения"</t>
  </si>
  <si>
    <t>Основное мероприятие Обеспечение охраны жизни, здоровья и имущества граждан, защита их законных интересов и прав на безопасное условия движения по дорогам и улицам поселения</t>
  </si>
  <si>
    <t xml:space="preserve">42 4 00 00000    </t>
  </si>
  <si>
    <t>42 4 01 00000</t>
  </si>
  <si>
    <t>42 4 01 89999</t>
  </si>
  <si>
    <t>Основное мероприятие Содержание внутрипоселковых дорог</t>
  </si>
  <si>
    <t>43 1 03 00000</t>
  </si>
  <si>
    <t>43 1 03 89999</t>
  </si>
  <si>
    <t>Основное мероприятие Озеленение и благоустройство муниципального образования</t>
  </si>
  <si>
    <t>45 4 03 00000</t>
  </si>
  <si>
    <t>45 4 03 89999</t>
  </si>
  <si>
    <t>Основное мероприятие Организация и содержание  мест захоронений</t>
  </si>
  <si>
    <t>45 4 04 00000</t>
  </si>
  <si>
    <t>45 4 04 89999</t>
  </si>
  <si>
    <t>Основное мероприятия Расходы на мероприятия по ремонту и содержанию дорог муниципального значения</t>
  </si>
  <si>
    <t>45 4 05 00000</t>
  </si>
  <si>
    <t>45 4 05 89999</t>
  </si>
  <si>
    <t>Подпрограмма "Устройство контейнерных площадок и установка контейнеров . Обращение с ТКО. "</t>
  </si>
  <si>
    <t>Основное мероприятие Закупка контейнеров, контейнерных площадок</t>
  </si>
  <si>
    <t>Основное мероприятие Создание условий для временного трудоустройства  детей и молодёжи в возрасте от 14 до 20 лет</t>
  </si>
  <si>
    <t>Подпрограмма " Комплексные меры профилактики наркомании и других социально-негативных явлений"</t>
  </si>
  <si>
    <t>46 6 00 00000</t>
  </si>
  <si>
    <t>46 6 01 00000</t>
  </si>
  <si>
    <t>46 6 01 89999</t>
  </si>
  <si>
    <t>Основное мероприятие Профилактика наркомании токсикомании и алкоголизма</t>
  </si>
  <si>
    <t xml:space="preserve">сумма на  2020 год </t>
  </si>
  <si>
    <t xml:space="preserve">сумма на  2021 год </t>
  </si>
  <si>
    <t xml:space="preserve">сумма на  2022 год </t>
  </si>
  <si>
    <t>Экономист 2 категории                                Л.В. Уварова</t>
  </si>
  <si>
    <t>Ассигнования на 2020 год</t>
  </si>
  <si>
    <t>71 1 01 S2370</t>
  </si>
  <si>
    <t>Госсударственная программа Иркутской области "Экономическое развитие и иновационная экономика</t>
  </si>
  <si>
    <t>71 0 00 00000</t>
  </si>
  <si>
    <t>Подпрограмма "Госсударственная политика в сфере экономического развития Иркутской области</t>
  </si>
  <si>
    <t>71 1 00 00000</t>
  </si>
  <si>
    <t>Основное мероприятие обеспечение эффективного управления экономическим развитием Иркутской области</t>
  </si>
  <si>
    <t>71 1 01 00000</t>
  </si>
  <si>
    <t xml:space="preserve">                                                                                                                                                                                                       Глава Таргизского муниципального образования</t>
  </si>
  <si>
    <t>Бюджетная роспись главного распорядителя бюджетных средств бюджета Таргизского муниципального образования – администрация Таргизского муниципального образования 2020 год и на плановый период 2021-2022 годов</t>
  </si>
  <si>
    <t xml:space="preserve">Реализация направлений расходов основного мероприятия и (или)  муниципальной программы Таргизского муниципального образования, а также непрограммным направлениям расходов органов местного самоуправления Таргизского  муниципального образования </t>
  </si>
  <si>
    <t>Расходы на обеспечение деятельности муниципальных учреждений, находящихся в ведении Таргизского муниципального образования</t>
  </si>
  <si>
    <t>Увеличение стоимости горюче-смазочных материалов</t>
  </si>
  <si>
    <t xml:space="preserve">Реализация направлений расходов основного мероприятия и (или)  муниципальной программы Таргизского муниципального образования, а также непрограммным направлениям расходов органов местного самоуправленияТаргизского муниципального образования 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</si>
  <si>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</si>
  <si>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</si>
  <si>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>986</t>
  </si>
  <si>
    <t>830</t>
  </si>
  <si>
    <t>831</t>
  </si>
  <si>
    <t>Основное мероприятие Обеспечение реализации подпрограмма "Ремонт и содержание дорог местного значения"</t>
  </si>
  <si>
    <t>43 1 04 00000</t>
  </si>
  <si>
    <t>43 1 04 81100</t>
  </si>
  <si>
    <t>Расходы на оплату труда работников муниципальных учреждений, находящихся в ведении  Таргизского МО</t>
  </si>
  <si>
    <t>43 1 04 81110</t>
  </si>
  <si>
    <t>43 1 04 81190</t>
  </si>
  <si>
    <t>42 5 01 89999</t>
  </si>
  <si>
    <t>ДРУГИЕ ВОПРОСЫ В ОБЛАСТИ НАЦИОНАЛЬНОЙ ЭКОНОМИКИ</t>
  </si>
  <si>
    <t>Муниципальная программа "Развитие малого и среднего предпринимательства"</t>
  </si>
  <si>
    <t>44 0 00 00000</t>
  </si>
  <si>
    <t>Подпрограмма "Развитие малого и среднего предпринимательства"</t>
  </si>
  <si>
    <t>44 1 00 00000</t>
  </si>
  <si>
    <t xml:space="preserve">Основное мероприятие Проведение конкурсов среди  субъектов  малого и среднего предпринимательства </t>
  </si>
  <si>
    <t>Основное мероприятие Проведение комплекса организационных правовых мероприятий по управлению энергосбережений</t>
  </si>
  <si>
    <t xml:space="preserve">                                    ____________В.М. Киндрачук</t>
  </si>
  <si>
    <t>41 4 01 89999</t>
  </si>
  <si>
    <t>46 7 01 89999</t>
  </si>
  <si>
    <t>44 0 01 00000</t>
  </si>
  <si>
    <t>44 0 01 89999</t>
  </si>
  <si>
    <t>Увеличение стоимости ГСМ (дрова)</t>
  </si>
  <si>
    <t>Коммунальное хозяйство</t>
  </si>
  <si>
    <t>Страхование</t>
  </si>
  <si>
    <t>227</t>
  </si>
  <si>
    <t>исполнение на 01.10.2020</t>
  </si>
  <si>
    <t>24.09.2020 года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</si>
</sst>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000000"/>
  </numFmts>
  <fonts count="28">
    <font>
      <sz val="10"/>
      <name val="Arial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8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u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9" fillId="0" borderId="0" applyFont="0" applyFill="0" applyBorder="0" applyAlignment="0" applyProtection="0"/>
  </cellStyleXfs>
  <cellXfs count="171">
    <xf numFmtId="0" fontId="0" fillId="0" borderId="0" xfId="0"/>
    <xf numFmtId="49" fontId="1" fillId="2" borderId="1" xfId="0" applyNumberFormat="1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right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right" vertical="top" wrapText="1"/>
    </xf>
    <xf numFmtId="4" fontId="2" fillId="2" borderId="2" xfId="0" applyNumberFormat="1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horizontal="right" vertical="top" wrapText="1"/>
    </xf>
    <xf numFmtId="49" fontId="12" fillId="2" borderId="1" xfId="0" applyNumberFormat="1" applyFont="1" applyFill="1" applyBorder="1" applyAlignment="1">
      <alignment horizontal="left" vertical="top" wrapText="1"/>
    </xf>
    <xf numFmtId="49" fontId="10" fillId="2" borderId="1" xfId="0" applyNumberFormat="1" applyFont="1" applyFill="1" applyBorder="1" applyAlignment="1">
      <alignment horizontal="center" vertical="top" wrapText="1"/>
    </xf>
    <xf numFmtId="49" fontId="12" fillId="2" borderId="1" xfId="0" applyNumberFormat="1" applyFont="1" applyFill="1" applyBorder="1" applyAlignment="1">
      <alignment horizontal="center" vertical="top" wrapText="1"/>
    </xf>
    <xf numFmtId="4" fontId="10" fillId="2" borderId="1" xfId="0" applyNumberFormat="1" applyFont="1" applyFill="1" applyBorder="1" applyAlignment="1">
      <alignment horizontal="right" vertical="top" wrapText="1"/>
    </xf>
    <xf numFmtId="49" fontId="1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right" wrapText="1"/>
    </xf>
    <xf numFmtId="0" fontId="2" fillId="2" borderId="0" xfId="0" applyFont="1" applyFill="1"/>
    <xf numFmtId="49" fontId="1" fillId="2" borderId="0" xfId="0" applyNumberFormat="1" applyFont="1" applyFill="1" applyBorder="1" applyAlignment="1">
      <alignment horizontal="center" wrapText="1"/>
    </xf>
    <xf numFmtId="4" fontId="1" fillId="2" borderId="0" xfId="0" applyNumberFormat="1" applyFont="1" applyFill="1" applyBorder="1" applyAlignment="1">
      <alignment horizontal="right" wrapText="1"/>
    </xf>
    <xf numFmtId="49" fontId="1" fillId="2" borderId="12" xfId="0" applyNumberFormat="1" applyFont="1" applyFill="1" applyBorder="1" applyAlignment="1">
      <alignment horizontal="center" vertical="top" wrapText="1"/>
    </xf>
    <xf numFmtId="49" fontId="1" fillId="2" borderId="9" xfId="0" applyNumberFormat="1" applyFont="1" applyFill="1" applyBorder="1" applyAlignment="1">
      <alignment horizontal="center" vertical="top" wrapText="1"/>
    </xf>
    <xf numFmtId="4" fontId="1" fillId="2" borderId="8" xfId="0" applyNumberFormat="1" applyFont="1" applyFill="1" applyBorder="1" applyAlignment="1">
      <alignment horizontal="right" wrapText="1"/>
    </xf>
    <xf numFmtId="3" fontId="1" fillId="2" borderId="1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right" vertical="top" wrapText="1"/>
    </xf>
    <xf numFmtId="4" fontId="2" fillId="2" borderId="1" xfId="0" applyNumberFormat="1" applyFont="1" applyFill="1" applyBorder="1" applyAlignment="1">
      <alignment horizontal="right"/>
    </xf>
    <xf numFmtId="0" fontId="0" fillId="2" borderId="0" xfId="0" applyFill="1"/>
    <xf numFmtId="0" fontId="14" fillId="0" borderId="0" xfId="0" applyFont="1"/>
    <xf numFmtId="0" fontId="15" fillId="0" borderId="0" xfId="0" applyFont="1"/>
    <xf numFmtId="49" fontId="17" fillId="2" borderId="1" xfId="0" applyNumberFormat="1" applyFont="1" applyFill="1" applyBorder="1" applyAlignment="1">
      <alignment horizontal="center" vertical="top" wrapText="1"/>
    </xf>
    <xf numFmtId="49" fontId="2" fillId="2" borderId="0" xfId="0" applyNumberFormat="1" applyFont="1" applyFill="1" applyBorder="1" applyAlignment="1">
      <alignment horizontal="left" vertical="top" wrapText="1"/>
    </xf>
    <xf numFmtId="49" fontId="1" fillId="2" borderId="0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right"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4" fontId="12" fillId="2" borderId="0" xfId="0" applyNumberFormat="1" applyFont="1" applyFill="1" applyBorder="1" applyAlignment="1">
      <alignment horizontal="right" wrapText="1"/>
    </xf>
    <xf numFmtId="3" fontId="1" fillId="2" borderId="0" xfId="0" applyNumberFormat="1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vertical="top" wrapText="1"/>
    </xf>
    <xf numFmtId="49" fontId="2" fillId="2" borderId="0" xfId="0" applyNumberFormat="1" applyFont="1" applyFill="1" applyBorder="1" applyAlignment="1">
      <alignment vertical="top" wrapText="1"/>
    </xf>
    <xf numFmtId="43" fontId="2" fillId="2" borderId="1" xfId="1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right" vertical="top" wrapText="1"/>
    </xf>
    <xf numFmtId="4" fontId="2" fillId="2" borderId="1" xfId="1" applyNumberFormat="1" applyFont="1" applyFill="1" applyBorder="1" applyAlignment="1">
      <alignment horizontal="right" vertical="top" wrapText="1"/>
    </xf>
    <xf numFmtId="4" fontId="7" fillId="2" borderId="1" xfId="0" applyNumberFormat="1" applyFont="1" applyFill="1" applyBorder="1" applyAlignment="1">
      <alignment horizontal="right" vertical="top" wrapText="1"/>
    </xf>
    <xf numFmtId="0" fontId="18" fillId="2" borderId="1" xfId="0" applyFont="1" applyFill="1" applyBorder="1" applyAlignment="1">
      <alignment wrapText="1"/>
    </xf>
    <xf numFmtId="0" fontId="21" fillId="2" borderId="1" xfId="0" applyFont="1" applyFill="1" applyBorder="1"/>
    <xf numFmtId="0" fontId="18" fillId="2" borderId="1" xfId="0" applyFont="1" applyFill="1" applyBorder="1"/>
    <xf numFmtId="0" fontId="20" fillId="2" borderId="1" xfId="0" applyFont="1" applyFill="1" applyBorder="1" applyAlignment="1">
      <alignment wrapText="1"/>
    </xf>
    <xf numFmtId="4" fontId="5" fillId="2" borderId="1" xfId="0" applyNumberFormat="1" applyFont="1" applyFill="1" applyBorder="1" applyAlignment="1">
      <alignment horizontal="right" vertical="top" wrapText="1"/>
    </xf>
    <xf numFmtId="4" fontId="6" fillId="2" borderId="1" xfId="0" applyNumberFormat="1" applyFont="1" applyFill="1" applyBorder="1" applyAlignment="1">
      <alignment horizontal="right" vertical="top" wrapText="1"/>
    </xf>
    <xf numFmtId="4" fontId="8" fillId="2" borderId="1" xfId="0" applyNumberFormat="1" applyFont="1" applyFill="1" applyBorder="1" applyAlignment="1">
      <alignment horizontal="right" vertical="top" wrapText="1"/>
    </xf>
    <xf numFmtId="4" fontId="10" fillId="2" borderId="2" xfId="0" applyNumberFormat="1" applyFont="1" applyFill="1" applyBorder="1" applyAlignment="1">
      <alignment horizontal="right" vertical="top" wrapText="1"/>
    </xf>
    <xf numFmtId="4" fontId="10" fillId="2" borderId="0" xfId="0" applyNumberFormat="1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left" vertical="top" wrapText="1" shrinkToFit="1"/>
    </xf>
    <xf numFmtId="4" fontId="20" fillId="2" borderId="2" xfId="0" applyNumberFormat="1" applyFont="1" applyFill="1" applyBorder="1" applyAlignment="1">
      <alignment horizontal="right" vertical="top" wrapText="1"/>
    </xf>
    <xf numFmtId="4" fontId="20" fillId="2" borderId="5" xfId="0" applyNumberFormat="1" applyFont="1" applyFill="1" applyBorder="1" applyAlignment="1">
      <alignment horizontal="right" vertical="top" wrapText="1"/>
    </xf>
    <xf numFmtId="0" fontId="24" fillId="2" borderId="0" xfId="0" applyFont="1" applyFill="1"/>
    <xf numFmtId="0" fontId="24" fillId="2" borderId="0" xfId="0" applyFont="1" applyFill="1" applyAlignment="1">
      <alignment horizontal="center" wrapText="1"/>
    </xf>
    <xf numFmtId="0" fontId="20" fillId="2" borderId="0" xfId="0" applyFont="1" applyFill="1"/>
    <xf numFmtId="0" fontId="25" fillId="2" borderId="0" xfId="0" applyFont="1" applyFill="1"/>
    <xf numFmtId="4" fontId="24" fillId="2" borderId="0" xfId="0" applyNumberFormat="1" applyFont="1" applyFill="1"/>
    <xf numFmtId="4" fontId="2" fillId="2" borderId="5" xfId="0" applyNumberFormat="1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center" wrapText="1"/>
    </xf>
    <xf numFmtId="0" fontId="26" fillId="2" borderId="1" xfId="0" applyFont="1" applyFill="1" applyBorder="1"/>
    <xf numFmtId="2" fontId="1" fillId="2" borderId="1" xfId="0" applyNumberFormat="1" applyFont="1" applyFill="1" applyBorder="1" applyAlignment="1">
      <alignment horizontal="left" vertical="center" wrapText="1"/>
    </xf>
    <xf numFmtId="0" fontId="2" fillId="2" borderId="0" xfId="0" applyFont="1" applyFill="1" applyAlignment="1"/>
    <xf numFmtId="0" fontId="0" fillId="2" borderId="0" xfId="0" applyFill="1" applyAlignment="1">
      <alignment horizontal="left"/>
    </xf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14" fontId="2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justify" vertical="center" wrapText="1"/>
    </xf>
    <xf numFmtId="4" fontId="5" fillId="2" borderId="0" xfId="0" applyNumberFormat="1" applyFont="1" applyFill="1" applyBorder="1" applyAlignment="1">
      <alignment horizontal="right" wrapText="1"/>
    </xf>
    <xf numFmtId="4" fontId="5" fillId="2" borderId="1" xfId="0" applyNumberFormat="1" applyFont="1" applyFill="1" applyBorder="1" applyAlignment="1">
      <alignment horizontal="right" wrapText="1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/>
    <xf numFmtId="2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right"/>
    </xf>
    <xf numFmtId="2" fontId="2" fillId="2" borderId="1" xfId="0" applyNumberFormat="1" applyFont="1" applyFill="1" applyBorder="1"/>
    <xf numFmtId="2" fontId="2" fillId="2" borderId="6" xfId="0" applyNumberFormat="1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right"/>
    </xf>
    <xf numFmtId="2" fontId="2" fillId="2" borderId="0" xfId="0" applyNumberFormat="1" applyFont="1" applyFill="1" applyBorder="1"/>
    <xf numFmtId="0" fontId="2" fillId="2" borderId="6" xfId="0" applyFont="1" applyFill="1" applyBorder="1"/>
    <xf numFmtId="0" fontId="2" fillId="2" borderId="0" xfId="0" applyFont="1" applyFill="1" applyBorder="1"/>
    <xf numFmtId="4" fontId="10" fillId="2" borderId="5" xfId="0" applyNumberFormat="1" applyFont="1" applyFill="1" applyBorder="1" applyAlignment="1">
      <alignment horizontal="right" vertical="top" wrapText="1"/>
    </xf>
    <xf numFmtId="0" fontId="4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3" fontId="1" fillId="2" borderId="7" xfId="0" applyNumberFormat="1" applyFont="1" applyFill="1" applyBorder="1" applyAlignment="1">
      <alignment horizontal="center"/>
    </xf>
    <xf numFmtId="43" fontId="1" fillId="2" borderId="1" xfId="1" applyFont="1" applyFill="1" applyBorder="1" applyAlignment="1">
      <alignment horizontal="center" vertical="center" wrapText="1"/>
    </xf>
    <xf numFmtId="4" fontId="1" fillId="2" borderId="1" xfId="1" applyNumberFormat="1" applyFont="1" applyFill="1" applyBorder="1" applyAlignment="1">
      <alignment horizontal="right" vertical="top" wrapText="1"/>
    </xf>
    <xf numFmtId="4" fontId="20" fillId="2" borderId="0" xfId="0" applyNumberFormat="1" applyFont="1" applyFill="1" applyBorder="1" applyAlignment="1">
      <alignment horizontal="right" vertical="top" wrapText="1"/>
    </xf>
    <xf numFmtId="4" fontId="2" fillId="2" borderId="0" xfId="0" applyNumberFormat="1" applyFont="1" applyFill="1" applyBorder="1" applyAlignment="1">
      <alignment horizontal="right" vertical="top" wrapText="1"/>
    </xf>
    <xf numFmtId="0" fontId="27" fillId="2" borderId="1" xfId="0" applyFont="1" applyFill="1" applyBorder="1"/>
    <xf numFmtId="1" fontId="7" fillId="2" borderId="4" xfId="0" applyNumberFormat="1" applyFont="1" applyFill="1" applyBorder="1" applyAlignment="1">
      <alignment horizontal="center" vertical="top" wrapText="1"/>
    </xf>
    <xf numFmtId="0" fontId="21" fillId="2" borderId="1" xfId="0" applyFont="1" applyFill="1" applyBorder="1" applyAlignment="1">
      <alignment wrapText="1"/>
    </xf>
    <xf numFmtId="0" fontId="27" fillId="2" borderId="1" xfId="0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49" fontId="27" fillId="2" borderId="1" xfId="0" applyNumberFormat="1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wrapText="1"/>
    </xf>
    <xf numFmtId="1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1" fontId="7" fillId="2" borderId="12" xfId="0" applyNumberFormat="1" applyFont="1" applyFill="1" applyBorder="1" applyAlignment="1">
      <alignment horizontal="center" vertical="top" wrapText="1"/>
    </xf>
    <xf numFmtId="1" fontId="7" fillId="2" borderId="9" xfId="0" applyNumberFormat="1" applyFont="1" applyFill="1" applyBorder="1" applyAlignment="1">
      <alignment horizontal="center" vertical="top" wrapText="1"/>
    </xf>
    <xf numFmtId="1" fontId="16" fillId="2" borderId="4" xfId="0" applyNumberFormat="1" applyFont="1" applyFill="1" applyBorder="1" applyAlignment="1">
      <alignment horizontal="center" vertical="top" wrapText="1"/>
    </xf>
    <xf numFmtId="49" fontId="5" fillId="2" borderId="1" xfId="0" applyNumberFormat="1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vertical="top" wrapText="1"/>
    </xf>
    <xf numFmtId="4" fontId="9" fillId="2" borderId="1" xfId="0" applyNumberFormat="1" applyFont="1" applyFill="1" applyBorder="1" applyAlignment="1">
      <alignment horizontal="right" vertical="top" wrapText="1"/>
    </xf>
    <xf numFmtId="4" fontId="11" fillId="2" borderId="1" xfId="0" applyNumberFormat="1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NumberFormat="1" applyFont="1" applyFill="1" applyBorder="1" applyAlignment="1">
      <alignment horizontal="left" vertical="top" wrapText="1"/>
    </xf>
    <xf numFmtId="0" fontId="18" fillId="2" borderId="1" xfId="0" applyFont="1" applyFill="1" applyBorder="1" applyAlignment="1">
      <alignment horizontal="left" wrapText="1"/>
    </xf>
    <xf numFmtId="49" fontId="1" fillId="2" borderId="4" xfId="0" applyNumberFormat="1" applyFont="1" applyFill="1" applyBorder="1" applyAlignment="1">
      <alignment wrapText="1"/>
    </xf>
    <xf numFmtId="49" fontId="27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wrapText="1"/>
    </xf>
    <xf numFmtId="49" fontId="20" fillId="2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left" wrapText="1"/>
    </xf>
    <xf numFmtId="2" fontId="6" fillId="2" borderId="1" xfId="0" applyNumberFormat="1" applyFont="1" applyFill="1" applyBorder="1" applyAlignment="1">
      <alignment horizontal="right" vertical="top" wrapText="1"/>
    </xf>
    <xf numFmtId="2" fontId="5" fillId="2" borderId="1" xfId="0" applyNumberFormat="1" applyFont="1" applyFill="1" applyBorder="1" applyAlignment="1">
      <alignment horizontal="right" vertical="top" wrapText="1"/>
    </xf>
    <xf numFmtId="0" fontId="15" fillId="2" borderId="0" xfId="0" applyFont="1" applyFill="1"/>
    <xf numFmtId="0" fontId="13" fillId="0" borderId="0" xfId="0" applyFont="1"/>
    <xf numFmtId="4" fontId="2" fillId="4" borderId="1" xfId="0" applyNumberFormat="1" applyFont="1" applyFill="1" applyBorder="1" applyAlignment="1">
      <alignment horizontal="right" vertical="top" wrapText="1"/>
    </xf>
    <xf numFmtId="1" fontId="15" fillId="0" borderId="0" xfId="0" applyNumberFormat="1" applyFont="1"/>
    <xf numFmtId="0" fontId="4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/>
    </xf>
    <xf numFmtId="49" fontId="1" fillId="2" borderId="7" xfId="0" applyNumberFormat="1" applyFont="1" applyFill="1" applyBorder="1" applyAlignment="1">
      <alignment horizontal="center" vertical="top" wrapText="1"/>
    </xf>
    <xf numFmtId="0" fontId="15" fillId="2" borderId="0" xfId="0" applyFont="1" applyFill="1" applyBorder="1"/>
    <xf numFmtId="0" fontId="14" fillId="2" borderId="0" xfId="0" applyFont="1" applyFill="1"/>
    <xf numFmtId="2" fontId="15" fillId="2" borderId="0" xfId="0" applyNumberFormat="1" applyFont="1" applyFill="1"/>
    <xf numFmtId="49" fontId="2" fillId="2" borderId="4" xfId="0" applyNumberFormat="1" applyFont="1" applyFill="1" applyBorder="1" applyAlignment="1">
      <alignment horizontal="center"/>
    </xf>
    <xf numFmtId="49" fontId="2" fillId="2" borderId="1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1" fillId="2" borderId="10" xfId="0" applyNumberFormat="1" applyFont="1" applyFill="1" applyBorder="1" applyAlignment="1">
      <alignment horizontal="center" wrapText="1"/>
    </xf>
    <xf numFmtId="4" fontId="1" fillId="2" borderId="7" xfId="0" applyNumberFormat="1" applyFont="1" applyFill="1" applyBorder="1" applyAlignment="1">
      <alignment horizontal="center" wrapText="1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 wrapText="1"/>
    </xf>
    <xf numFmtId="49" fontId="1" fillId="2" borderId="11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horizontal="center" vertical="top" wrapText="1"/>
    </xf>
    <xf numFmtId="49" fontId="1" fillId="2" borderId="7" xfId="0" applyNumberFormat="1" applyFont="1" applyFill="1" applyBorder="1" applyAlignment="1">
      <alignment horizontal="center" vertical="top" wrapText="1"/>
    </xf>
    <xf numFmtId="3" fontId="1" fillId="2" borderId="10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0" fontId="4" fillId="2" borderId="0" xfId="0" applyFont="1" applyFill="1" applyAlignment="1">
      <alignment horizontal="center" vertical="center" wrapText="1"/>
    </xf>
    <xf numFmtId="0" fontId="1" fillId="2" borderId="0" xfId="0" applyFont="1" applyFill="1" applyAlignment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3"/>
  <sheetViews>
    <sheetView tabSelected="1" topLeftCell="B4" workbookViewId="0">
      <selection activeCell="B493" sqref="B1:R1048576"/>
    </sheetView>
  </sheetViews>
  <sheetFormatPr defaultColWidth="8.85546875" defaultRowHeight="12.75"/>
  <cols>
    <col min="1" max="1" width="10.42578125" style="30" hidden="1" customWidth="1"/>
    <col min="2" max="2" width="48.5703125" style="30" customWidth="1"/>
    <col min="3" max="3" width="10.7109375" style="30" customWidth="1"/>
    <col min="4" max="4" width="9.140625" style="30" customWidth="1"/>
    <col min="5" max="5" width="16.140625" style="30" customWidth="1"/>
    <col min="6" max="6" width="9.7109375" style="30" customWidth="1"/>
    <col min="7" max="7" width="14.85546875" style="30" customWidth="1"/>
    <col min="8" max="8" width="15.5703125" style="30" customWidth="1"/>
    <col min="9" max="12" width="15.7109375" style="30" hidden="1" customWidth="1"/>
    <col min="13" max="14" width="14.7109375" style="30" hidden="1" customWidth="1"/>
    <col min="15" max="15" width="0.42578125" style="61" hidden="1" customWidth="1"/>
    <col min="16" max="16" width="10.140625" style="30" hidden="1" customWidth="1"/>
    <col min="17" max="17" width="12.7109375" style="30" customWidth="1"/>
    <col min="18" max="18" width="10.42578125" customWidth="1"/>
    <col min="19" max="29" width="15.7109375" customWidth="1"/>
  </cols>
  <sheetData>
    <row r="1" spans="1:17">
      <c r="A1" s="19"/>
      <c r="B1" s="19"/>
      <c r="C1" s="19"/>
      <c r="D1" s="19"/>
      <c r="E1" s="19"/>
      <c r="F1" s="19"/>
      <c r="G1" s="168"/>
      <c r="H1" s="168"/>
      <c r="I1" s="19"/>
      <c r="J1" s="19"/>
    </row>
    <row r="2" spans="1:17" ht="15.75">
      <c r="A2" s="19"/>
      <c r="B2" s="70" t="s">
        <v>160</v>
      </c>
      <c r="C2" s="19"/>
      <c r="D2" s="19"/>
      <c r="F2" s="71"/>
      <c r="G2" s="72"/>
      <c r="H2" s="70"/>
      <c r="I2" s="19"/>
      <c r="J2" s="19"/>
      <c r="M2" s="70"/>
      <c r="N2" s="70"/>
    </row>
    <row r="3" spans="1:17" ht="15.75">
      <c r="A3" s="169" t="s">
        <v>450</v>
      </c>
      <c r="B3" s="169"/>
      <c r="C3" s="169"/>
      <c r="D3" s="169"/>
      <c r="E3" s="169"/>
      <c r="F3" s="169"/>
      <c r="G3" s="169"/>
      <c r="H3" s="169"/>
      <c r="I3" s="169"/>
      <c r="J3" s="73"/>
    </row>
    <row r="4" spans="1:17" ht="15.75">
      <c r="A4" s="91"/>
      <c r="B4" s="133"/>
      <c r="C4" s="133"/>
      <c r="D4" s="133"/>
      <c r="E4" s="133"/>
      <c r="F4" s="133"/>
      <c r="G4" s="133" t="s">
        <v>475</v>
      </c>
      <c r="H4" s="133"/>
      <c r="I4" s="133"/>
      <c r="J4" s="73"/>
      <c r="M4" s="133"/>
      <c r="N4" s="133"/>
    </row>
    <row r="5" spans="1:17" ht="15.75">
      <c r="A5" s="73"/>
      <c r="B5" s="73"/>
      <c r="C5" s="73"/>
      <c r="D5" s="73"/>
      <c r="E5" s="73"/>
      <c r="F5" s="74" t="s">
        <v>485</v>
      </c>
      <c r="G5" s="75"/>
      <c r="H5" s="75"/>
      <c r="I5" s="73"/>
      <c r="J5" s="73"/>
      <c r="M5" s="75"/>
      <c r="N5" s="75"/>
    </row>
    <row r="6" spans="1:17" ht="14.25" customHeight="1">
      <c r="A6" s="167"/>
      <c r="B6" s="167"/>
      <c r="C6" s="167"/>
      <c r="D6" s="167"/>
      <c r="E6" s="167"/>
      <c r="F6" s="167"/>
      <c r="G6" s="167"/>
      <c r="H6" s="167"/>
      <c r="I6" s="167"/>
      <c r="J6" s="132"/>
    </row>
    <row r="7" spans="1:17" ht="47.25" customHeight="1">
      <c r="A7" s="90"/>
      <c r="B7" s="167" t="s">
        <v>451</v>
      </c>
      <c r="C7" s="167"/>
      <c r="D7" s="167"/>
      <c r="E7" s="167"/>
      <c r="F7" s="167"/>
      <c r="G7" s="167"/>
      <c r="H7" s="167"/>
      <c r="I7" s="132"/>
      <c r="J7" s="132"/>
    </row>
    <row r="8" spans="1:17" ht="13.5" customHeight="1">
      <c r="A8" s="170"/>
      <c r="B8" s="170"/>
      <c r="C8" s="19"/>
      <c r="D8" s="136"/>
      <c r="E8" s="19"/>
      <c r="F8" s="19"/>
      <c r="G8" s="19"/>
      <c r="H8" s="19"/>
      <c r="I8" s="19"/>
      <c r="J8" s="19"/>
      <c r="M8" s="19"/>
      <c r="N8" s="19"/>
    </row>
    <row r="9" spans="1:17" ht="21.75" customHeight="1">
      <c r="A9" s="164" t="s">
        <v>0</v>
      </c>
      <c r="B9" s="143" t="s">
        <v>16</v>
      </c>
      <c r="C9" s="143" t="s">
        <v>8</v>
      </c>
      <c r="D9" s="143"/>
      <c r="E9" s="143"/>
      <c r="F9" s="143"/>
      <c r="G9" s="143"/>
      <c r="H9" s="143" t="s">
        <v>442</v>
      </c>
      <c r="I9" s="149" t="s">
        <v>17</v>
      </c>
      <c r="J9" s="143" t="s">
        <v>125</v>
      </c>
      <c r="K9" s="143" t="s">
        <v>126</v>
      </c>
      <c r="L9" s="143" t="s">
        <v>141</v>
      </c>
      <c r="M9" s="143" t="s">
        <v>185</v>
      </c>
      <c r="N9" s="143" t="s">
        <v>218</v>
      </c>
      <c r="O9" s="62"/>
      <c r="Q9" s="166" t="s">
        <v>484</v>
      </c>
    </row>
    <row r="10" spans="1:17" ht="21.75" customHeight="1">
      <c r="A10" s="165"/>
      <c r="B10" s="144"/>
      <c r="C10" s="134" t="s">
        <v>12</v>
      </c>
      <c r="D10" s="134" t="s">
        <v>15</v>
      </c>
      <c r="E10" s="134" t="s">
        <v>14</v>
      </c>
      <c r="F10" s="134" t="s">
        <v>13</v>
      </c>
      <c r="G10" s="134" t="s">
        <v>11</v>
      </c>
      <c r="H10" s="144"/>
      <c r="I10" s="150"/>
      <c r="J10" s="144"/>
      <c r="K10" s="144"/>
      <c r="L10" s="144"/>
      <c r="M10" s="144"/>
      <c r="N10" s="144"/>
      <c r="Q10" s="166"/>
    </row>
    <row r="11" spans="1:17">
      <c r="A11" s="109">
        <v>1</v>
      </c>
      <c r="B11" s="2" t="s">
        <v>1</v>
      </c>
      <c r="C11" s="2" t="s">
        <v>2</v>
      </c>
      <c r="D11" s="2" t="s">
        <v>3</v>
      </c>
      <c r="E11" s="2" t="s">
        <v>7</v>
      </c>
      <c r="F11" s="2" t="s">
        <v>4</v>
      </c>
      <c r="G11" s="2" t="s">
        <v>5</v>
      </c>
      <c r="H11" s="2" t="s">
        <v>9</v>
      </c>
      <c r="I11" s="114" t="s">
        <v>6</v>
      </c>
      <c r="J11" s="2" t="s">
        <v>9</v>
      </c>
      <c r="K11" s="2" t="s">
        <v>6</v>
      </c>
      <c r="L11" s="2" t="s">
        <v>138</v>
      </c>
      <c r="M11" s="2" t="s">
        <v>9</v>
      </c>
      <c r="N11" s="2" t="s">
        <v>9</v>
      </c>
    </row>
    <row r="12" spans="1:17" ht="14.25">
      <c r="A12" s="110" t="s">
        <v>10</v>
      </c>
      <c r="B12" s="115" t="s">
        <v>219</v>
      </c>
      <c r="C12" s="6" t="s">
        <v>458</v>
      </c>
      <c r="D12" s="2" t="s">
        <v>81</v>
      </c>
      <c r="E12" s="2"/>
      <c r="F12" s="2"/>
      <c r="G12" s="2"/>
      <c r="H12" s="104">
        <f>H13+H29+H73+H87+H93</f>
        <v>6978987.8700000001</v>
      </c>
      <c r="I12" s="114"/>
      <c r="J12" s="104" t="e">
        <f>J13+J29+J73+J87+J93+J84</f>
        <v>#REF!</v>
      </c>
      <c r="K12" s="104" t="e">
        <f>K13+K29+K73+K87+K93</f>
        <v>#REF!</v>
      </c>
      <c r="L12" s="104" t="e">
        <f>L13+L29+L73+L87+L93</f>
        <v>#REF!</v>
      </c>
      <c r="M12" s="104">
        <f t="shared" ref="M12:N12" si="0">M13+M29+M73+M87+M93</f>
        <v>5328306.4400000004</v>
      </c>
      <c r="N12" s="104">
        <f t="shared" si="0"/>
        <v>4815759.4300000006</v>
      </c>
    </row>
    <row r="13" spans="1:17" ht="39" customHeight="1">
      <c r="A13" s="98">
        <f>A12+1</f>
        <v>2</v>
      </c>
      <c r="B13" s="1" t="s">
        <v>20</v>
      </c>
      <c r="C13" s="6" t="s">
        <v>458</v>
      </c>
      <c r="D13" s="6" t="s">
        <v>19</v>
      </c>
      <c r="E13" s="6"/>
      <c r="F13" s="6" t="s">
        <v>18</v>
      </c>
      <c r="G13" s="6" t="s">
        <v>18</v>
      </c>
      <c r="H13" s="7">
        <f t="shared" ref="H13:H18" si="1">H14</f>
        <v>1668059.04</v>
      </c>
      <c r="I13" s="54">
        <v>-61657.66</v>
      </c>
      <c r="J13" s="47">
        <f>J21+J28</f>
        <v>0</v>
      </c>
      <c r="K13" s="47">
        <f>K21+K28</f>
        <v>0</v>
      </c>
      <c r="L13" s="47">
        <f>L21+L28</f>
        <v>0</v>
      </c>
      <c r="M13" s="7">
        <f t="shared" ref="M13:N18" si="2">M14</f>
        <v>1340668.28</v>
      </c>
      <c r="N13" s="7">
        <f t="shared" si="2"/>
        <v>1340668.28</v>
      </c>
    </row>
    <row r="14" spans="1:17" ht="25.5" customHeight="1">
      <c r="A14" s="98"/>
      <c r="B14" s="107" t="s">
        <v>220</v>
      </c>
      <c r="C14" s="6" t="s">
        <v>458</v>
      </c>
      <c r="D14" s="6" t="s">
        <v>19</v>
      </c>
      <c r="E14" s="6" t="s">
        <v>227</v>
      </c>
      <c r="F14" s="6"/>
      <c r="G14" s="6"/>
      <c r="H14" s="7">
        <f t="shared" si="1"/>
        <v>1668059.04</v>
      </c>
      <c r="I14" s="54"/>
      <c r="J14" s="47"/>
      <c r="K14" s="47"/>
      <c r="L14" s="47"/>
      <c r="M14" s="7">
        <f t="shared" si="2"/>
        <v>1340668.28</v>
      </c>
      <c r="N14" s="7">
        <f t="shared" si="2"/>
        <v>1340668.28</v>
      </c>
    </row>
    <row r="15" spans="1:17" ht="29.25" customHeight="1">
      <c r="A15" s="98"/>
      <c r="B15" s="107" t="s">
        <v>221</v>
      </c>
      <c r="C15" s="6" t="s">
        <v>458</v>
      </c>
      <c r="D15" s="6" t="s">
        <v>19</v>
      </c>
      <c r="E15" s="6" t="s">
        <v>228</v>
      </c>
      <c r="F15" s="6"/>
      <c r="G15" s="6"/>
      <c r="H15" s="7">
        <f t="shared" si="1"/>
        <v>1668059.04</v>
      </c>
      <c r="I15" s="54"/>
      <c r="J15" s="47"/>
      <c r="K15" s="47"/>
      <c r="L15" s="47"/>
      <c r="M15" s="7">
        <f t="shared" si="2"/>
        <v>1340668.28</v>
      </c>
      <c r="N15" s="7">
        <f t="shared" si="2"/>
        <v>1340668.28</v>
      </c>
    </row>
    <row r="16" spans="1:17" ht="28.5" customHeight="1">
      <c r="A16" s="98"/>
      <c r="B16" s="107" t="s">
        <v>226</v>
      </c>
      <c r="C16" s="6" t="s">
        <v>458</v>
      </c>
      <c r="D16" s="6" t="s">
        <v>19</v>
      </c>
      <c r="E16" s="6" t="s">
        <v>229</v>
      </c>
      <c r="F16" s="6"/>
      <c r="G16" s="6"/>
      <c r="H16" s="7">
        <f t="shared" si="1"/>
        <v>1668059.04</v>
      </c>
      <c r="I16" s="54"/>
      <c r="J16" s="47"/>
      <c r="K16" s="47"/>
      <c r="L16" s="47"/>
      <c r="M16" s="7">
        <f t="shared" si="2"/>
        <v>1340668.28</v>
      </c>
      <c r="N16" s="7">
        <f t="shared" si="2"/>
        <v>1340668.28</v>
      </c>
    </row>
    <row r="17" spans="1:18" ht="30" customHeight="1">
      <c r="A17" s="98"/>
      <c r="B17" s="107" t="s">
        <v>222</v>
      </c>
      <c r="C17" s="6" t="s">
        <v>458</v>
      </c>
      <c r="D17" s="6" t="s">
        <v>19</v>
      </c>
      <c r="E17" s="6" t="s">
        <v>239</v>
      </c>
      <c r="F17" s="6"/>
      <c r="G17" s="6"/>
      <c r="H17" s="7">
        <f t="shared" si="1"/>
        <v>1668059.04</v>
      </c>
      <c r="I17" s="54"/>
      <c r="J17" s="47"/>
      <c r="K17" s="47"/>
      <c r="L17" s="47"/>
      <c r="M17" s="7">
        <f t="shared" si="2"/>
        <v>1340668.28</v>
      </c>
      <c r="N17" s="7">
        <f t="shared" si="2"/>
        <v>1340668.28</v>
      </c>
    </row>
    <row r="18" spans="1:18" ht="38.25" customHeight="1">
      <c r="A18" s="98"/>
      <c r="B18" s="107" t="s">
        <v>223</v>
      </c>
      <c r="C18" s="6" t="s">
        <v>458</v>
      </c>
      <c r="D18" s="6" t="s">
        <v>19</v>
      </c>
      <c r="E18" s="6" t="s">
        <v>230</v>
      </c>
      <c r="F18" s="6" t="s">
        <v>231</v>
      </c>
      <c r="G18" s="6"/>
      <c r="H18" s="7">
        <f t="shared" si="1"/>
        <v>1668059.04</v>
      </c>
      <c r="I18" s="54"/>
      <c r="J18" s="47"/>
      <c r="K18" s="47"/>
      <c r="L18" s="47"/>
      <c r="M18" s="7">
        <f t="shared" si="2"/>
        <v>1340668.28</v>
      </c>
      <c r="N18" s="7">
        <f t="shared" si="2"/>
        <v>1340668.28</v>
      </c>
    </row>
    <row r="19" spans="1:18" ht="27" customHeight="1">
      <c r="A19" s="98"/>
      <c r="B19" s="107" t="s">
        <v>224</v>
      </c>
      <c r="C19" s="6" t="s">
        <v>458</v>
      </c>
      <c r="D19" s="6" t="s">
        <v>19</v>
      </c>
      <c r="E19" s="6" t="s">
        <v>230</v>
      </c>
      <c r="F19" s="6" t="s">
        <v>232</v>
      </c>
      <c r="G19" s="6"/>
      <c r="H19" s="7">
        <f>H20+H23+H27</f>
        <v>1668059.04</v>
      </c>
      <c r="I19" s="54"/>
      <c r="J19" s="47"/>
      <c r="K19" s="47"/>
      <c r="L19" s="47"/>
      <c r="M19" s="7">
        <f t="shared" ref="M19:N19" si="3">M20+M23+M27</f>
        <v>1340668.28</v>
      </c>
      <c r="N19" s="7">
        <f t="shared" si="3"/>
        <v>1340668.28</v>
      </c>
    </row>
    <row r="20" spans="1:18" ht="27" customHeight="1">
      <c r="A20" s="98"/>
      <c r="B20" s="105" t="s">
        <v>225</v>
      </c>
      <c r="C20" s="6" t="s">
        <v>458</v>
      </c>
      <c r="D20" s="4" t="s">
        <v>19</v>
      </c>
      <c r="E20" s="4" t="s">
        <v>230</v>
      </c>
      <c r="F20" s="4" t="s">
        <v>100</v>
      </c>
      <c r="G20" s="6"/>
      <c r="H20" s="7">
        <f>H21+H22</f>
        <v>1275059.04</v>
      </c>
      <c r="I20" s="54"/>
      <c r="J20" s="47"/>
      <c r="K20" s="47"/>
      <c r="L20" s="47"/>
      <c r="M20" s="7">
        <f t="shared" ref="M20:N20" si="4">M21+M22</f>
        <v>1023668.28</v>
      </c>
      <c r="N20" s="7">
        <f t="shared" si="4"/>
        <v>1023668.28</v>
      </c>
    </row>
    <row r="21" spans="1:18" ht="13.5">
      <c r="A21" s="98">
        <f>A13+1</f>
        <v>3</v>
      </c>
      <c r="B21" s="3" t="s">
        <v>23</v>
      </c>
      <c r="C21" s="6" t="s">
        <v>458</v>
      </c>
      <c r="D21" s="4" t="s">
        <v>19</v>
      </c>
      <c r="E21" s="4" t="s">
        <v>230</v>
      </c>
      <c r="F21" s="4" t="s">
        <v>100</v>
      </c>
      <c r="G21" s="4" t="s">
        <v>22</v>
      </c>
      <c r="H21" s="5">
        <v>1265059.04</v>
      </c>
      <c r="I21" s="53"/>
      <c r="J21" s="5"/>
      <c r="K21" s="5"/>
      <c r="L21" s="5"/>
      <c r="M21" s="5">
        <v>1013668.28</v>
      </c>
      <c r="N21" s="5">
        <v>1013668.28</v>
      </c>
      <c r="O21" s="59"/>
      <c r="P21" s="8"/>
      <c r="Q21" s="30">
        <v>1078327.3400000001</v>
      </c>
      <c r="R21" s="32"/>
    </row>
    <row r="22" spans="1:18" ht="25.5">
      <c r="A22" s="98">
        <v>4</v>
      </c>
      <c r="B22" s="36" t="s">
        <v>164</v>
      </c>
      <c r="C22" s="6" t="s">
        <v>458</v>
      </c>
      <c r="D22" s="135" t="s">
        <v>19</v>
      </c>
      <c r="E22" s="4" t="s">
        <v>230</v>
      </c>
      <c r="F22" s="135" t="s">
        <v>100</v>
      </c>
      <c r="G22" s="135" t="s">
        <v>165</v>
      </c>
      <c r="H22" s="44">
        <v>10000</v>
      </c>
      <c r="I22" s="44"/>
      <c r="J22" s="45"/>
      <c r="K22" s="45"/>
      <c r="L22" s="45"/>
      <c r="M22" s="44">
        <v>10000</v>
      </c>
      <c r="N22" s="44">
        <v>10000</v>
      </c>
    </row>
    <row r="23" spans="1:18" ht="38.25">
      <c r="A23" s="98">
        <v>5</v>
      </c>
      <c r="B23" s="1" t="s">
        <v>187</v>
      </c>
      <c r="C23" s="6" t="s">
        <v>458</v>
      </c>
      <c r="D23" s="6" t="s">
        <v>19</v>
      </c>
      <c r="E23" s="6" t="s">
        <v>233</v>
      </c>
      <c r="F23" s="6" t="s">
        <v>139</v>
      </c>
      <c r="G23" s="4"/>
      <c r="H23" s="7">
        <f>H24+H25+H26</f>
        <v>8000</v>
      </c>
      <c r="I23" s="54"/>
      <c r="J23" s="5"/>
      <c r="K23" s="5"/>
      <c r="L23" s="5"/>
      <c r="M23" s="7">
        <f t="shared" ref="M23:N23" si="5">M24+M25+M26</f>
        <v>8000</v>
      </c>
      <c r="N23" s="7">
        <f t="shared" si="5"/>
        <v>8000</v>
      </c>
      <c r="P23" s="128"/>
    </row>
    <row r="24" spans="1:18" ht="25.5">
      <c r="A24" s="98">
        <v>6</v>
      </c>
      <c r="B24" s="36" t="s">
        <v>166</v>
      </c>
      <c r="C24" s="6" t="s">
        <v>458</v>
      </c>
      <c r="D24" s="135" t="s">
        <v>19</v>
      </c>
      <c r="E24" s="4" t="s">
        <v>233</v>
      </c>
      <c r="F24" s="135" t="s">
        <v>139</v>
      </c>
      <c r="G24" s="135" t="s">
        <v>140</v>
      </c>
      <c r="H24" s="44">
        <v>1000</v>
      </c>
      <c r="I24" s="135"/>
      <c r="J24" s="38"/>
      <c r="K24" s="46"/>
      <c r="L24" s="5"/>
      <c r="M24" s="44">
        <v>1000</v>
      </c>
      <c r="N24" s="44">
        <v>1000</v>
      </c>
      <c r="P24" s="128"/>
    </row>
    <row r="25" spans="1:18" ht="13.5">
      <c r="A25" s="98">
        <v>7</v>
      </c>
      <c r="B25" s="36" t="s">
        <v>167</v>
      </c>
      <c r="C25" s="6" t="s">
        <v>458</v>
      </c>
      <c r="D25" s="135" t="s">
        <v>19</v>
      </c>
      <c r="E25" s="4" t="s">
        <v>233</v>
      </c>
      <c r="F25" s="135" t="s">
        <v>139</v>
      </c>
      <c r="G25" s="135" t="s">
        <v>168</v>
      </c>
      <c r="H25" s="44">
        <v>2000</v>
      </c>
      <c r="I25" s="135"/>
      <c r="J25" s="38"/>
      <c r="K25" s="46"/>
      <c r="L25" s="5"/>
      <c r="M25" s="44">
        <v>2000</v>
      </c>
      <c r="N25" s="44">
        <v>2000</v>
      </c>
      <c r="P25" s="128"/>
    </row>
    <row r="26" spans="1:18" ht="13.5">
      <c r="A26" s="98">
        <v>8</v>
      </c>
      <c r="B26" s="36" t="s">
        <v>169</v>
      </c>
      <c r="C26" s="6" t="s">
        <v>458</v>
      </c>
      <c r="D26" s="135" t="s">
        <v>19</v>
      </c>
      <c r="E26" s="4" t="s">
        <v>233</v>
      </c>
      <c r="F26" s="135" t="s">
        <v>139</v>
      </c>
      <c r="G26" s="135" t="s">
        <v>34</v>
      </c>
      <c r="H26" s="44">
        <v>5000</v>
      </c>
      <c r="I26" s="135"/>
      <c r="J26" s="38"/>
      <c r="K26" s="46"/>
      <c r="L26" s="5"/>
      <c r="M26" s="44">
        <v>5000</v>
      </c>
      <c r="N26" s="44">
        <v>5000</v>
      </c>
      <c r="P26" s="138"/>
    </row>
    <row r="27" spans="1:18" ht="38.25">
      <c r="A27" s="98"/>
      <c r="B27" s="107" t="s">
        <v>234</v>
      </c>
      <c r="C27" s="6" t="s">
        <v>458</v>
      </c>
      <c r="D27" s="134" t="s">
        <v>19</v>
      </c>
      <c r="E27" s="134" t="s">
        <v>230</v>
      </c>
      <c r="F27" s="135"/>
      <c r="G27" s="135"/>
      <c r="H27" s="44">
        <f>H28</f>
        <v>385000</v>
      </c>
      <c r="I27" s="135"/>
      <c r="J27" s="38"/>
      <c r="K27" s="46"/>
      <c r="L27" s="5"/>
      <c r="M27" s="44">
        <f t="shared" ref="M27:N27" si="6">M28</f>
        <v>309000</v>
      </c>
      <c r="N27" s="44">
        <f t="shared" si="6"/>
        <v>309000</v>
      </c>
      <c r="P27" s="138"/>
    </row>
    <row r="28" spans="1:18" ht="13.5">
      <c r="A28" s="98">
        <v>9</v>
      </c>
      <c r="B28" s="3" t="s">
        <v>25</v>
      </c>
      <c r="C28" s="6" t="s">
        <v>458</v>
      </c>
      <c r="D28" s="4" t="s">
        <v>19</v>
      </c>
      <c r="E28" s="4" t="s">
        <v>230</v>
      </c>
      <c r="F28" s="4" t="s">
        <v>117</v>
      </c>
      <c r="G28" s="4" t="s">
        <v>24</v>
      </c>
      <c r="H28" s="5">
        <v>385000</v>
      </c>
      <c r="I28" s="53"/>
      <c r="J28" s="5"/>
      <c r="K28" s="5"/>
      <c r="L28" s="5"/>
      <c r="M28" s="5">
        <v>309000</v>
      </c>
      <c r="N28" s="5">
        <v>309000</v>
      </c>
      <c r="O28" s="59"/>
      <c r="P28" s="8"/>
      <c r="Q28" s="30">
        <v>256711.89</v>
      </c>
      <c r="R28" s="32"/>
    </row>
    <row r="29" spans="1:18" ht="49.5" customHeight="1">
      <c r="A29" s="98">
        <f t="shared" ref="A29:A295" si="7">A28+1</f>
        <v>10</v>
      </c>
      <c r="B29" s="1" t="s">
        <v>27</v>
      </c>
      <c r="C29" s="6" t="s">
        <v>458</v>
      </c>
      <c r="D29" s="6" t="s">
        <v>26</v>
      </c>
      <c r="E29" s="6"/>
      <c r="F29" s="6" t="s">
        <v>18</v>
      </c>
      <c r="G29" s="6" t="s">
        <v>18</v>
      </c>
      <c r="H29" s="7">
        <f>H30</f>
        <v>4422886.97</v>
      </c>
      <c r="I29" s="54">
        <v>-432079.4</v>
      </c>
      <c r="J29" s="47" t="e">
        <f>J36+J44+J48+J49+J51+J52+J58+J68+#REF!+#REF!+J70</f>
        <v>#REF!</v>
      </c>
      <c r="K29" s="47" t="e">
        <f>K36+K44+K48+K49+K51+K52+K58+K68+#REF!+#REF!+K70</f>
        <v>#REF!</v>
      </c>
      <c r="L29" s="47" t="e">
        <f>L36+L44+L48+L49+L51+L52+L58+L68+#REF!+#REF!+L70</f>
        <v>#REF!</v>
      </c>
      <c r="M29" s="7">
        <f t="shared" ref="M29:N31" si="8">M30</f>
        <v>3242533.8</v>
      </c>
      <c r="N29" s="7">
        <f t="shared" si="8"/>
        <v>2729986.79</v>
      </c>
    </row>
    <row r="30" spans="1:18" ht="27" customHeight="1">
      <c r="A30" s="98"/>
      <c r="B30" s="107" t="s">
        <v>220</v>
      </c>
      <c r="C30" s="6" t="s">
        <v>458</v>
      </c>
      <c r="D30" s="6" t="s">
        <v>26</v>
      </c>
      <c r="E30" s="6" t="s">
        <v>236</v>
      </c>
      <c r="F30" s="6"/>
      <c r="G30" s="6"/>
      <c r="H30" s="7">
        <f>H31</f>
        <v>4422886.97</v>
      </c>
      <c r="I30" s="54"/>
      <c r="J30" s="47"/>
      <c r="K30" s="47"/>
      <c r="L30" s="47"/>
      <c r="M30" s="7">
        <f t="shared" si="8"/>
        <v>3242533.8</v>
      </c>
      <c r="N30" s="7">
        <f t="shared" si="8"/>
        <v>2729986.79</v>
      </c>
    </row>
    <row r="31" spans="1:18" ht="27" customHeight="1">
      <c r="A31" s="98"/>
      <c r="B31" s="107" t="s">
        <v>221</v>
      </c>
      <c r="C31" s="6" t="s">
        <v>458</v>
      </c>
      <c r="D31" s="6" t="s">
        <v>26</v>
      </c>
      <c r="E31" s="6" t="s">
        <v>343</v>
      </c>
      <c r="F31" s="6"/>
      <c r="G31" s="6"/>
      <c r="H31" s="7">
        <f>H32</f>
        <v>4422886.97</v>
      </c>
      <c r="I31" s="54"/>
      <c r="J31" s="47"/>
      <c r="K31" s="47"/>
      <c r="L31" s="47"/>
      <c r="M31" s="7">
        <f t="shared" si="8"/>
        <v>3242533.8</v>
      </c>
      <c r="N31" s="7">
        <f t="shared" si="8"/>
        <v>2729986.79</v>
      </c>
    </row>
    <row r="32" spans="1:18" ht="28.5" customHeight="1">
      <c r="A32" s="98"/>
      <c r="B32" s="107" t="s">
        <v>235</v>
      </c>
      <c r="C32" s="6" t="s">
        <v>458</v>
      </c>
      <c r="D32" s="6" t="s">
        <v>26</v>
      </c>
      <c r="E32" s="6" t="s">
        <v>237</v>
      </c>
      <c r="F32" s="6"/>
      <c r="G32" s="6"/>
      <c r="H32" s="7">
        <f>H33+H45+H60</f>
        <v>4422886.97</v>
      </c>
      <c r="I32" s="54"/>
      <c r="J32" s="47"/>
      <c r="K32" s="47"/>
      <c r="L32" s="47"/>
      <c r="M32" s="7">
        <f t="shared" ref="M32:N32" si="9">M33+M45+M60</f>
        <v>3242533.8</v>
      </c>
      <c r="N32" s="7">
        <f t="shared" si="9"/>
        <v>2729986.79</v>
      </c>
    </row>
    <row r="33" spans="1:19" ht="49.5" customHeight="1">
      <c r="A33" s="98"/>
      <c r="B33" s="107" t="s">
        <v>223</v>
      </c>
      <c r="C33" s="6" t="s">
        <v>458</v>
      </c>
      <c r="D33" s="134" t="s">
        <v>26</v>
      </c>
      <c r="E33" s="134" t="s">
        <v>238</v>
      </c>
      <c r="F33" s="134" t="s">
        <v>231</v>
      </c>
      <c r="G33" s="6"/>
      <c r="H33" s="7">
        <f>H34</f>
        <v>3592086.9699999997</v>
      </c>
      <c r="I33" s="54"/>
      <c r="J33" s="47"/>
      <c r="K33" s="47"/>
      <c r="L33" s="47"/>
      <c r="M33" s="7">
        <f t="shared" ref="M33:N33" si="10">M34</f>
        <v>2432533.7999999998</v>
      </c>
      <c r="N33" s="7">
        <f t="shared" si="10"/>
        <v>2179986.79</v>
      </c>
    </row>
    <row r="34" spans="1:19" ht="28.5" customHeight="1">
      <c r="A34" s="98"/>
      <c r="B34" s="107" t="s">
        <v>224</v>
      </c>
      <c r="C34" s="6" t="s">
        <v>458</v>
      </c>
      <c r="D34" s="6" t="s">
        <v>26</v>
      </c>
      <c r="E34" s="134" t="s">
        <v>238</v>
      </c>
      <c r="F34" s="134" t="s">
        <v>232</v>
      </c>
      <c r="G34" s="6"/>
      <c r="H34" s="7">
        <f>H35+H38+H43</f>
        <v>3592086.9699999997</v>
      </c>
      <c r="I34" s="54"/>
      <c r="J34" s="47"/>
      <c r="K34" s="47"/>
      <c r="L34" s="47"/>
      <c r="M34" s="7">
        <f t="shared" ref="M34:N34" si="11">M35+M38+M43</f>
        <v>2432533.7999999998</v>
      </c>
      <c r="N34" s="7">
        <f t="shared" si="11"/>
        <v>2179986.79</v>
      </c>
    </row>
    <row r="35" spans="1:19" ht="25.5" customHeight="1">
      <c r="A35" s="98"/>
      <c r="B35" s="105" t="s">
        <v>225</v>
      </c>
      <c r="C35" s="6" t="s">
        <v>458</v>
      </c>
      <c r="D35" s="135" t="s">
        <v>26</v>
      </c>
      <c r="E35" s="135" t="s">
        <v>238</v>
      </c>
      <c r="F35" s="4" t="s">
        <v>100</v>
      </c>
      <c r="G35" s="6"/>
      <c r="H35" s="7">
        <f>H36+H37</f>
        <v>2749350</v>
      </c>
      <c r="I35" s="54"/>
      <c r="J35" s="47"/>
      <c r="K35" s="47"/>
      <c r="L35" s="47"/>
      <c r="M35" s="7">
        <f t="shared" ref="M35:N35" si="12">M36+M37</f>
        <v>1925141.38</v>
      </c>
      <c r="N35" s="7">
        <f t="shared" si="12"/>
        <v>1672594.37</v>
      </c>
    </row>
    <row r="36" spans="1:19" ht="13.5">
      <c r="A36" s="98">
        <f>A29+1</f>
        <v>11</v>
      </c>
      <c r="B36" s="3" t="s">
        <v>23</v>
      </c>
      <c r="C36" s="6" t="s">
        <v>458</v>
      </c>
      <c r="D36" s="4" t="s">
        <v>26</v>
      </c>
      <c r="E36" s="135" t="s">
        <v>238</v>
      </c>
      <c r="F36" s="4" t="s">
        <v>100</v>
      </c>
      <c r="G36" s="4" t="s">
        <v>22</v>
      </c>
      <c r="H36" s="130">
        <v>2738150</v>
      </c>
      <c r="I36" s="53"/>
      <c r="J36" s="5"/>
      <c r="K36" s="5"/>
      <c r="L36" s="5"/>
      <c r="M36" s="5">
        <v>1915141.38</v>
      </c>
      <c r="N36" s="5">
        <v>1667594.37</v>
      </c>
      <c r="O36" s="59"/>
      <c r="P36" s="55"/>
      <c r="Q36" s="30">
        <v>2325602.9700000002</v>
      </c>
      <c r="R36" s="32">
        <v>338150</v>
      </c>
    </row>
    <row r="37" spans="1:19" ht="25.5">
      <c r="A37" s="98">
        <v>12</v>
      </c>
      <c r="B37" s="36" t="s">
        <v>164</v>
      </c>
      <c r="C37" s="6" t="s">
        <v>458</v>
      </c>
      <c r="D37" s="135" t="s">
        <v>26</v>
      </c>
      <c r="E37" s="135" t="s">
        <v>238</v>
      </c>
      <c r="F37" s="135" t="s">
        <v>100</v>
      </c>
      <c r="G37" s="135" t="s">
        <v>165</v>
      </c>
      <c r="H37" s="44">
        <v>11200</v>
      </c>
      <c r="I37" s="44"/>
      <c r="J37" s="45"/>
      <c r="K37" s="45"/>
      <c r="L37" s="45"/>
      <c r="M37" s="44">
        <v>10000</v>
      </c>
      <c r="N37" s="44">
        <v>5000</v>
      </c>
      <c r="Q37" s="30">
        <v>11156.95</v>
      </c>
      <c r="R37" s="32"/>
    </row>
    <row r="38" spans="1:19" ht="38.25">
      <c r="A38" s="98">
        <v>13</v>
      </c>
      <c r="B38" s="1" t="s">
        <v>187</v>
      </c>
      <c r="C38" s="6" t="s">
        <v>458</v>
      </c>
      <c r="D38" s="134" t="s">
        <v>26</v>
      </c>
      <c r="E38" s="134" t="s">
        <v>240</v>
      </c>
      <c r="F38" s="134" t="s">
        <v>139</v>
      </c>
      <c r="G38" s="4"/>
      <c r="H38" s="7">
        <f>H39+H40+H41+H42</f>
        <v>3000</v>
      </c>
      <c r="I38" s="54"/>
      <c r="J38" s="5"/>
      <c r="K38" s="5"/>
      <c r="L38" s="5"/>
      <c r="M38" s="7">
        <f t="shared" ref="M38:N38" si="13">M39+M40+M41</f>
        <v>3000</v>
      </c>
      <c r="N38" s="7">
        <f t="shared" si="13"/>
        <v>3000</v>
      </c>
    </row>
    <row r="39" spans="1:19" ht="25.5">
      <c r="A39" s="98">
        <v>14</v>
      </c>
      <c r="B39" s="36" t="s">
        <v>166</v>
      </c>
      <c r="C39" s="6" t="s">
        <v>458</v>
      </c>
      <c r="D39" s="135" t="s">
        <v>26</v>
      </c>
      <c r="E39" s="135" t="s">
        <v>240</v>
      </c>
      <c r="F39" s="135" t="s">
        <v>139</v>
      </c>
      <c r="G39" s="135" t="s">
        <v>140</v>
      </c>
      <c r="H39" s="44">
        <v>1000</v>
      </c>
      <c r="I39" s="135"/>
      <c r="J39" s="38"/>
      <c r="K39" s="46"/>
      <c r="L39" s="5"/>
      <c r="M39" s="44">
        <v>1000</v>
      </c>
      <c r="N39" s="44">
        <v>1000</v>
      </c>
      <c r="P39" s="128"/>
    </row>
    <row r="40" spans="1:19" ht="13.5">
      <c r="A40" s="98">
        <v>15</v>
      </c>
      <c r="B40" s="36" t="s">
        <v>167</v>
      </c>
      <c r="C40" s="6" t="s">
        <v>458</v>
      </c>
      <c r="D40" s="135" t="s">
        <v>26</v>
      </c>
      <c r="E40" s="135" t="s">
        <v>240</v>
      </c>
      <c r="F40" s="135" t="s">
        <v>139</v>
      </c>
      <c r="G40" s="135" t="s">
        <v>168</v>
      </c>
      <c r="H40" s="44">
        <v>500</v>
      </c>
      <c r="I40" s="135"/>
      <c r="J40" s="38"/>
      <c r="K40" s="46"/>
      <c r="L40" s="5"/>
      <c r="M40" s="44">
        <v>1000</v>
      </c>
      <c r="N40" s="44">
        <v>1000</v>
      </c>
      <c r="P40" s="128"/>
      <c r="R40" s="32"/>
    </row>
    <row r="41" spans="1:19" ht="13.5">
      <c r="A41" s="98">
        <v>16</v>
      </c>
      <c r="B41" s="36" t="s">
        <v>169</v>
      </c>
      <c r="C41" s="6" t="s">
        <v>458</v>
      </c>
      <c r="D41" s="135" t="s">
        <v>26</v>
      </c>
      <c r="E41" s="135" t="s">
        <v>240</v>
      </c>
      <c r="F41" s="135" t="s">
        <v>139</v>
      </c>
      <c r="G41" s="135" t="s">
        <v>34</v>
      </c>
      <c r="H41" s="44">
        <v>1000</v>
      </c>
      <c r="I41" s="135"/>
      <c r="J41" s="38"/>
      <c r="K41" s="46"/>
      <c r="L41" s="5"/>
      <c r="M41" s="44">
        <v>1000</v>
      </c>
      <c r="N41" s="44">
        <v>1000</v>
      </c>
      <c r="P41" s="128"/>
      <c r="R41" s="32"/>
    </row>
    <row r="42" spans="1:19" ht="25.5">
      <c r="A42" s="98">
        <v>16</v>
      </c>
      <c r="B42" s="36" t="s">
        <v>164</v>
      </c>
      <c r="C42" s="6" t="s">
        <v>458</v>
      </c>
      <c r="D42" s="135" t="s">
        <v>26</v>
      </c>
      <c r="E42" s="135" t="s">
        <v>240</v>
      </c>
      <c r="F42" s="135" t="s">
        <v>139</v>
      </c>
      <c r="G42" s="135" t="s">
        <v>165</v>
      </c>
      <c r="H42" s="44">
        <v>500</v>
      </c>
      <c r="I42" s="135"/>
      <c r="J42" s="38"/>
      <c r="K42" s="46"/>
      <c r="L42" s="5"/>
      <c r="M42" s="44">
        <v>1000</v>
      </c>
      <c r="N42" s="44">
        <v>1000</v>
      </c>
      <c r="P42" s="128"/>
      <c r="Q42" s="30">
        <v>350</v>
      </c>
      <c r="R42" s="32"/>
      <c r="S42" s="129"/>
    </row>
    <row r="43" spans="1:19" ht="38.25">
      <c r="A43" s="98"/>
      <c r="B43" s="107" t="s">
        <v>234</v>
      </c>
      <c r="C43" s="6" t="s">
        <v>458</v>
      </c>
      <c r="D43" s="134" t="s">
        <v>26</v>
      </c>
      <c r="E43" s="134" t="s">
        <v>238</v>
      </c>
      <c r="F43" s="134" t="s">
        <v>117</v>
      </c>
      <c r="G43" s="134"/>
      <c r="H43" s="93">
        <f>H44</f>
        <v>839736.97</v>
      </c>
      <c r="I43" s="134"/>
      <c r="J43" s="11"/>
      <c r="K43" s="94"/>
      <c r="L43" s="7"/>
      <c r="M43" s="93">
        <f t="shared" ref="M43:N43" si="14">M44</f>
        <v>504392.42</v>
      </c>
      <c r="N43" s="93">
        <f t="shared" si="14"/>
        <v>504392.42</v>
      </c>
      <c r="P43" s="128"/>
    </row>
    <row r="44" spans="1:19" ht="13.5">
      <c r="A44" s="98">
        <v>17</v>
      </c>
      <c r="B44" s="3" t="s">
        <v>25</v>
      </c>
      <c r="C44" s="6" t="s">
        <v>458</v>
      </c>
      <c r="D44" s="4" t="s">
        <v>26</v>
      </c>
      <c r="E44" s="135" t="s">
        <v>238</v>
      </c>
      <c r="F44" s="4" t="s">
        <v>117</v>
      </c>
      <c r="G44" s="4" t="s">
        <v>24</v>
      </c>
      <c r="H44" s="130">
        <v>839736.97</v>
      </c>
      <c r="I44" s="53"/>
      <c r="J44" s="5"/>
      <c r="K44" s="5"/>
      <c r="L44" s="5"/>
      <c r="M44" s="5">
        <v>504392.42</v>
      </c>
      <c r="N44" s="5">
        <v>504392.42</v>
      </c>
      <c r="O44" s="59"/>
      <c r="P44" s="66"/>
      <c r="Q44" s="30">
        <v>632490.36</v>
      </c>
      <c r="R44" s="32">
        <v>146500</v>
      </c>
    </row>
    <row r="45" spans="1:19" ht="25.5">
      <c r="A45" s="98"/>
      <c r="B45" s="107" t="s">
        <v>241</v>
      </c>
      <c r="C45" s="6" t="s">
        <v>458</v>
      </c>
      <c r="D45" s="6" t="s">
        <v>26</v>
      </c>
      <c r="E45" s="134" t="s">
        <v>240</v>
      </c>
      <c r="F45" s="6"/>
      <c r="G45" s="6"/>
      <c r="H45" s="7">
        <f>H46</f>
        <v>802800</v>
      </c>
      <c r="I45" s="52"/>
      <c r="J45" s="7"/>
      <c r="K45" s="7"/>
      <c r="L45" s="7"/>
      <c r="M45" s="7">
        <f t="shared" ref="M45:N46" si="15">M46</f>
        <v>782000</v>
      </c>
      <c r="N45" s="7">
        <f t="shared" si="15"/>
        <v>522000</v>
      </c>
      <c r="O45" s="95"/>
      <c r="P45" s="96"/>
    </row>
    <row r="46" spans="1:19" ht="25.5">
      <c r="A46" s="98"/>
      <c r="B46" s="107" t="s">
        <v>214</v>
      </c>
      <c r="C46" s="6" t="s">
        <v>458</v>
      </c>
      <c r="D46" s="6" t="s">
        <v>26</v>
      </c>
      <c r="E46" s="134" t="s">
        <v>240</v>
      </c>
      <c r="F46" s="6" t="s">
        <v>198</v>
      </c>
      <c r="G46" s="6"/>
      <c r="H46" s="7">
        <f>H47</f>
        <v>802800</v>
      </c>
      <c r="I46" s="52"/>
      <c r="J46" s="7"/>
      <c r="K46" s="7"/>
      <c r="L46" s="7"/>
      <c r="M46" s="7">
        <f t="shared" si="15"/>
        <v>782000</v>
      </c>
      <c r="N46" s="7">
        <f t="shared" si="15"/>
        <v>522000</v>
      </c>
      <c r="O46" s="95"/>
      <c r="P46" s="96"/>
    </row>
    <row r="47" spans="1:19" ht="13.5">
      <c r="A47" s="98">
        <v>18</v>
      </c>
      <c r="B47" s="37" t="s">
        <v>153</v>
      </c>
      <c r="C47" s="6" t="s">
        <v>458</v>
      </c>
      <c r="D47" s="6" t="s">
        <v>26</v>
      </c>
      <c r="E47" s="134" t="s">
        <v>240</v>
      </c>
      <c r="F47" s="6" t="s">
        <v>87</v>
      </c>
      <c r="G47" s="6"/>
      <c r="H47" s="7">
        <f>H48+H49+H51+H52+H58+H50+H53+H54+H56+H57+H55</f>
        <v>802800</v>
      </c>
      <c r="I47" s="52"/>
      <c r="J47" s="7"/>
      <c r="K47" s="7"/>
      <c r="L47" s="7"/>
      <c r="M47" s="7">
        <f t="shared" ref="M47:N47" si="16">M48+M49+M51+M52+M58+M50+M53+M54+M56+M57+M55</f>
        <v>782000</v>
      </c>
      <c r="N47" s="7">
        <f t="shared" si="16"/>
        <v>522000</v>
      </c>
    </row>
    <row r="48" spans="1:19" ht="13.5">
      <c r="A48" s="98">
        <v>19</v>
      </c>
      <c r="B48" s="3" t="s">
        <v>29</v>
      </c>
      <c r="C48" s="6" t="s">
        <v>458</v>
      </c>
      <c r="D48" s="4" t="s">
        <v>26</v>
      </c>
      <c r="E48" s="135" t="s">
        <v>240</v>
      </c>
      <c r="F48" s="4" t="s">
        <v>87</v>
      </c>
      <c r="G48" s="4" t="s">
        <v>28</v>
      </c>
      <c r="H48" s="5">
        <v>80000</v>
      </c>
      <c r="I48" s="53"/>
      <c r="J48" s="5"/>
      <c r="K48" s="5"/>
      <c r="L48" s="5"/>
      <c r="M48" s="5">
        <v>70000</v>
      </c>
      <c r="N48" s="5">
        <v>70000</v>
      </c>
      <c r="O48" s="59"/>
      <c r="P48" s="55"/>
      <c r="Q48" s="30">
        <v>47135.41</v>
      </c>
      <c r="R48" s="32"/>
    </row>
    <row r="49" spans="1:18" ht="13.5">
      <c r="A49" s="98">
        <f t="shared" si="7"/>
        <v>20</v>
      </c>
      <c r="B49" s="3" t="s">
        <v>31</v>
      </c>
      <c r="C49" s="6" t="s">
        <v>458</v>
      </c>
      <c r="D49" s="4" t="s">
        <v>26</v>
      </c>
      <c r="E49" s="135" t="s">
        <v>240</v>
      </c>
      <c r="F49" s="4" t="s">
        <v>87</v>
      </c>
      <c r="G49" s="4" t="s">
        <v>30</v>
      </c>
      <c r="H49" s="5">
        <v>40000</v>
      </c>
      <c r="I49" s="116"/>
      <c r="J49" s="15"/>
      <c r="K49" s="5"/>
      <c r="L49" s="5"/>
      <c r="M49" s="5">
        <v>30000</v>
      </c>
      <c r="N49" s="5">
        <v>30000</v>
      </c>
      <c r="O49" s="59"/>
      <c r="P49" s="55"/>
      <c r="Q49" s="30">
        <v>18404.11</v>
      </c>
      <c r="R49" s="32"/>
    </row>
    <row r="50" spans="1:18" ht="13.5" hidden="1">
      <c r="A50" s="98">
        <v>21</v>
      </c>
      <c r="B50" s="36" t="s">
        <v>159</v>
      </c>
      <c r="C50" s="6" t="s">
        <v>458</v>
      </c>
      <c r="D50" s="4" t="s">
        <v>26</v>
      </c>
      <c r="E50" s="135" t="s">
        <v>240</v>
      </c>
      <c r="F50" s="4" t="s">
        <v>87</v>
      </c>
      <c r="G50" s="4" t="s">
        <v>158</v>
      </c>
      <c r="H50" s="5"/>
      <c r="I50" s="116"/>
      <c r="J50" s="15"/>
      <c r="K50" s="5"/>
      <c r="L50" s="5"/>
      <c r="M50" s="5"/>
      <c r="N50" s="5"/>
      <c r="O50" s="60"/>
    </row>
    <row r="51" spans="1:18" ht="13.5">
      <c r="A51" s="98">
        <v>22</v>
      </c>
      <c r="B51" s="3" t="s">
        <v>33</v>
      </c>
      <c r="C51" s="6" t="s">
        <v>458</v>
      </c>
      <c r="D51" s="4" t="s">
        <v>26</v>
      </c>
      <c r="E51" s="135" t="s">
        <v>240</v>
      </c>
      <c r="F51" s="4" t="s">
        <v>87</v>
      </c>
      <c r="G51" s="4" t="s">
        <v>32</v>
      </c>
      <c r="H51" s="5">
        <v>15000</v>
      </c>
      <c r="I51" s="53"/>
      <c r="J51" s="5"/>
      <c r="K51" s="5"/>
      <c r="L51" s="5"/>
      <c r="M51" s="5">
        <v>10000</v>
      </c>
      <c r="N51" s="5">
        <v>10000</v>
      </c>
      <c r="P51" s="89"/>
      <c r="Q51" s="30">
        <v>13490</v>
      </c>
      <c r="R51" s="32"/>
    </row>
    <row r="52" spans="1:18" ht="13.5">
      <c r="A52" s="98">
        <f t="shared" si="7"/>
        <v>23</v>
      </c>
      <c r="B52" s="3" t="s">
        <v>77</v>
      </c>
      <c r="C52" s="6" t="s">
        <v>458</v>
      </c>
      <c r="D52" s="4" t="s">
        <v>26</v>
      </c>
      <c r="E52" s="135" t="s">
        <v>240</v>
      </c>
      <c r="F52" s="4" t="s">
        <v>87</v>
      </c>
      <c r="G52" s="4" t="s">
        <v>34</v>
      </c>
      <c r="H52" s="5">
        <v>73800</v>
      </c>
      <c r="I52" s="53"/>
      <c r="J52" s="5"/>
      <c r="K52" s="5"/>
      <c r="L52" s="5"/>
      <c r="M52" s="5">
        <v>80000</v>
      </c>
      <c r="N52" s="5">
        <v>50000</v>
      </c>
      <c r="O52" s="60"/>
      <c r="Q52" s="30">
        <v>29775</v>
      </c>
      <c r="R52" s="32"/>
    </row>
    <row r="53" spans="1:18" ht="12.75" customHeight="1">
      <c r="A53" s="98">
        <v>31</v>
      </c>
      <c r="B53" s="3" t="s">
        <v>38</v>
      </c>
      <c r="C53" s="6" t="s">
        <v>458</v>
      </c>
      <c r="D53" s="4" t="s">
        <v>26</v>
      </c>
      <c r="E53" s="135" t="s">
        <v>240</v>
      </c>
      <c r="F53" s="4" t="s">
        <v>87</v>
      </c>
      <c r="G53" s="4" t="s">
        <v>37</v>
      </c>
      <c r="H53" s="5">
        <v>120000</v>
      </c>
      <c r="I53" s="53"/>
      <c r="J53" s="5"/>
      <c r="K53" s="5"/>
      <c r="L53" s="5"/>
      <c r="M53" s="5">
        <v>200000</v>
      </c>
      <c r="N53" s="5">
        <v>100000</v>
      </c>
      <c r="Q53" s="30">
        <v>16360</v>
      </c>
      <c r="R53" s="32"/>
    </row>
    <row r="54" spans="1:18" ht="15.75" customHeight="1">
      <c r="A54" s="98">
        <f t="shared" si="7"/>
        <v>32</v>
      </c>
      <c r="B54" s="50" t="s">
        <v>454</v>
      </c>
      <c r="C54" s="6" t="s">
        <v>458</v>
      </c>
      <c r="D54" s="4" t="s">
        <v>26</v>
      </c>
      <c r="E54" s="135" t="s">
        <v>240</v>
      </c>
      <c r="F54" s="4" t="s">
        <v>87</v>
      </c>
      <c r="G54" s="4" t="s">
        <v>175</v>
      </c>
      <c r="H54" s="130">
        <v>297000</v>
      </c>
      <c r="I54" s="53"/>
      <c r="J54" s="5"/>
      <c r="K54" s="5"/>
      <c r="L54" s="5"/>
      <c r="M54" s="5">
        <v>280000</v>
      </c>
      <c r="N54" s="5">
        <v>200000</v>
      </c>
      <c r="Q54" s="30">
        <v>193570</v>
      </c>
      <c r="R54" s="32">
        <v>32000</v>
      </c>
    </row>
    <row r="55" spans="1:18" ht="15.75" customHeight="1">
      <c r="A55" s="98">
        <v>30</v>
      </c>
      <c r="B55" s="50" t="s">
        <v>177</v>
      </c>
      <c r="C55" s="6" t="s">
        <v>458</v>
      </c>
      <c r="D55" s="135" t="s">
        <v>26</v>
      </c>
      <c r="E55" s="135" t="s">
        <v>240</v>
      </c>
      <c r="F55" s="135" t="s">
        <v>87</v>
      </c>
      <c r="G55" s="135" t="s">
        <v>176</v>
      </c>
      <c r="H55" s="5">
        <v>10000</v>
      </c>
      <c r="I55" s="53"/>
      <c r="J55" s="5"/>
      <c r="K55" s="5"/>
      <c r="L55" s="5"/>
      <c r="M55" s="5">
        <v>10000</v>
      </c>
      <c r="N55" s="5">
        <v>10000</v>
      </c>
    </row>
    <row r="56" spans="1:18" ht="27" customHeight="1">
      <c r="A56" s="98">
        <v>33</v>
      </c>
      <c r="B56" s="48" t="s">
        <v>180</v>
      </c>
      <c r="C56" s="6" t="s">
        <v>458</v>
      </c>
      <c r="D56" s="135" t="s">
        <v>26</v>
      </c>
      <c r="E56" s="135" t="s">
        <v>240</v>
      </c>
      <c r="F56" s="135" t="s">
        <v>87</v>
      </c>
      <c r="G56" s="135" t="s">
        <v>181</v>
      </c>
      <c r="H56" s="130">
        <v>165000</v>
      </c>
      <c r="I56" s="53"/>
      <c r="J56" s="5"/>
      <c r="K56" s="5"/>
      <c r="L56" s="5"/>
      <c r="M56" s="5">
        <v>100000</v>
      </c>
      <c r="N56" s="5">
        <v>50000</v>
      </c>
      <c r="P56" s="89"/>
      <c r="Q56" s="30">
        <v>163217</v>
      </c>
      <c r="R56" s="131">
        <v>50000</v>
      </c>
    </row>
    <row r="57" spans="1:18" ht="27.75" customHeight="1">
      <c r="A57" s="98">
        <v>32</v>
      </c>
      <c r="B57" s="48" t="s">
        <v>182</v>
      </c>
      <c r="C57" s="6" t="s">
        <v>458</v>
      </c>
      <c r="D57" s="135" t="s">
        <v>26</v>
      </c>
      <c r="E57" s="135" t="s">
        <v>240</v>
      </c>
      <c r="F57" s="135" t="s">
        <v>87</v>
      </c>
      <c r="G57" s="135" t="s">
        <v>183</v>
      </c>
      <c r="H57" s="5">
        <v>1000</v>
      </c>
      <c r="I57" s="53"/>
      <c r="J57" s="5"/>
      <c r="K57" s="5"/>
      <c r="L57" s="5"/>
      <c r="M57" s="5">
        <v>1000</v>
      </c>
      <c r="N57" s="5">
        <v>1000</v>
      </c>
    </row>
    <row r="58" spans="1:18" ht="25.5">
      <c r="A58" s="98">
        <f>A52+1</f>
        <v>24</v>
      </c>
      <c r="B58" s="48" t="s">
        <v>171</v>
      </c>
      <c r="C58" s="6" t="s">
        <v>458</v>
      </c>
      <c r="D58" s="4" t="s">
        <v>26</v>
      </c>
      <c r="E58" s="135" t="s">
        <v>240</v>
      </c>
      <c r="F58" s="4" t="s">
        <v>87</v>
      </c>
      <c r="G58" s="4" t="s">
        <v>170</v>
      </c>
      <c r="H58" s="5">
        <v>1000</v>
      </c>
      <c r="I58" s="53"/>
      <c r="J58" s="5"/>
      <c r="K58" s="5"/>
      <c r="L58" s="5"/>
      <c r="M58" s="5">
        <v>1000</v>
      </c>
      <c r="N58" s="5">
        <v>1000</v>
      </c>
    </row>
    <row r="59" spans="1:18" ht="76.5" hidden="1">
      <c r="A59" s="98"/>
      <c r="B59" s="58" t="s">
        <v>455</v>
      </c>
      <c r="C59" s="6" t="s">
        <v>458</v>
      </c>
      <c r="D59" s="4"/>
      <c r="E59" s="135"/>
      <c r="F59" s="4"/>
      <c r="G59" s="4"/>
      <c r="H59" s="5"/>
      <c r="I59" s="53"/>
      <c r="J59" s="5"/>
      <c r="K59" s="5"/>
      <c r="L59" s="5"/>
      <c r="M59" s="5"/>
      <c r="N59" s="5"/>
    </row>
    <row r="60" spans="1:18" ht="13.5">
      <c r="A60" s="98"/>
      <c r="B60" s="58" t="s">
        <v>251</v>
      </c>
      <c r="C60" s="6" t="s">
        <v>458</v>
      </c>
      <c r="D60" s="6" t="s">
        <v>26</v>
      </c>
      <c r="E60" s="6" t="s">
        <v>242</v>
      </c>
      <c r="F60" s="6" t="s">
        <v>260</v>
      </c>
      <c r="G60" s="4"/>
      <c r="H60" s="7">
        <f>H61+H64</f>
        <v>28000</v>
      </c>
      <c r="I60" s="52"/>
      <c r="J60" s="7"/>
      <c r="K60" s="7"/>
      <c r="L60" s="7"/>
      <c r="M60" s="7">
        <f t="shared" ref="M60:N60" si="17">M61+M64</f>
        <v>28000</v>
      </c>
      <c r="N60" s="7">
        <f t="shared" si="17"/>
        <v>28000</v>
      </c>
    </row>
    <row r="61" spans="1:18" ht="13.5">
      <c r="A61" s="98"/>
      <c r="B61" s="1" t="s">
        <v>456</v>
      </c>
      <c r="C61" s="6" t="s">
        <v>458</v>
      </c>
      <c r="D61" s="6" t="s">
        <v>26</v>
      </c>
      <c r="E61" s="6" t="s">
        <v>242</v>
      </c>
      <c r="F61" s="6" t="s">
        <v>459</v>
      </c>
      <c r="G61" s="4"/>
      <c r="H61" s="7">
        <f>H62</f>
        <v>1000</v>
      </c>
      <c r="I61" s="52"/>
      <c r="J61" s="7"/>
      <c r="K61" s="7"/>
      <c r="L61" s="7"/>
      <c r="M61" s="7">
        <f t="shared" ref="M61:N62" si="18">M62</f>
        <v>1000</v>
      </c>
      <c r="N61" s="7">
        <f t="shared" si="18"/>
        <v>1000</v>
      </c>
    </row>
    <row r="62" spans="1:18" ht="38.25">
      <c r="A62" s="98"/>
      <c r="B62" s="119" t="s">
        <v>457</v>
      </c>
      <c r="C62" s="6" t="s">
        <v>458</v>
      </c>
      <c r="D62" s="6" t="s">
        <v>26</v>
      </c>
      <c r="E62" s="6" t="s">
        <v>242</v>
      </c>
      <c r="F62" s="6" t="s">
        <v>460</v>
      </c>
      <c r="G62" s="4"/>
      <c r="H62" s="7">
        <f>H63</f>
        <v>1000</v>
      </c>
      <c r="I62" s="52"/>
      <c r="J62" s="7"/>
      <c r="K62" s="7"/>
      <c r="L62" s="7"/>
      <c r="M62" s="7">
        <f t="shared" si="18"/>
        <v>1000</v>
      </c>
      <c r="N62" s="7">
        <f t="shared" si="18"/>
        <v>1000</v>
      </c>
    </row>
    <row r="63" spans="1:18" ht="25.5">
      <c r="A63" s="98"/>
      <c r="B63" s="36" t="s">
        <v>171</v>
      </c>
      <c r="C63" s="4" t="s">
        <v>458</v>
      </c>
      <c r="D63" s="4" t="s">
        <v>26</v>
      </c>
      <c r="E63" s="4" t="s">
        <v>242</v>
      </c>
      <c r="F63" s="4" t="s">
        <v>460</v>
      </c>
      <c r="G63" s="4" t="s">
        <v>170</v>
      </c>
      <c r="H63" s="5">
        <v>1000</v>
      </c>
      <c r="I63" s="53"/>
      <c r="J63" s="5"/>
      <c r="K63" s="5"/>
      <c r="L63" s="5"/>
      <c r="M63" s="5">
        <v>1000</v>
      </c>
      <c r="N63" s="5">
        <v>1000</v>
      </c>
    </row>
    <row r="64" spans="1:18" ht="13.5" customHeight="1">
      <c r="A64" s="98">
        <v>25</v>
      </c>
      <c r="B64" s="49" t="s">
        <v>188</v>
      </c>
      <c r="C64" s="6" t="s">
        <v>458</v>
      </c>
      <c r="D64" s="6" t="s">
        <v>26</v>
      </c>
      <c r="E64" s="6" t="s">
        <v>242</v>
      </c>
      <c r="F64" s="6" t="s">
        <v>189</v>
      </c>
      <c r="G64" s="4"/>
      <c r="H64" s="7">
        <f>H65+H67+H69</f>
        <v>27000</v>
      </c>
      <c r="I64" s="53"/>
      <c r="J64" s="5"/>
      <c r="K64" s="5"/>
      <c r="L64" s="5"/>
      <c r="M64" s="7">
        <f t="shared" ref="M64:N64" si="19">M65+M67+M69</f>
        <v>27000</v>
      </c>
      <c r="N64" s="7">
        <f t="shared" si="19"/>
        <v>27000</v>
      </c>
    </row>
    <row r="65" spans="1:17" ht="27.75" customHeight="1">
      <c r="A65" s="98"/>
      <c r="B65" s="1" t="s">
        <v>243</v>
      </c>
      <c r="C65" s="6" t="s">
        <v>458</v>
      </c>
      <c r="D65" s="6" t="s">
        <v>26</v>
      </c>
      <c r="E65" s="6" t="s">
        <v>242</v>
      </c>
      <c r="F65" s="6" t="s">
        <v>172</v>
      </c>
      <c r="G65" s="4"/>
      <c r="H65" s="7">
        <f>H66</f>
        <v>1000</v>
      </c>
      <c r="I65" s="53"/>
      <c r="J65" s="5"/>
      <c r="K65" s="5"/>
      <c r="L65" s="5"/>
      <c r="M65" s="7">
        <f t="shared" ref="M65:N65" si="20">M66</f>
        <v>1000</v>
      </c>
      <c r="N65" s="7">
        <f t="shared" si="20"/>
        <v>1000</v>
      </c>
    </row>
    <row r="66" spans="1:17" ht="13.5">
      <c r="A66" s="98">
        <v>26</v>
      </c>
      <c r="B66" s="50" t="s">
        <v>155</v>
      </c>
      <c r="C66" s="6" t="s">
        <v>458</v>
      </c>
      <c r="D66" s="135" t="s">
        <v>26</v>
      </c>
      <c r="E66" s="4" t="s">
        <v>242</v>
      </c>
      <c r="F66" s="135" t="s">
        <v>172</v>
      </c>
      <c r="G66" s="135" t="s">
        <v>154</v>
      </c>
      <c r="H66" s="5">
        <v>1000</v>
      </c>
      <c r="I66" s="53"/>
      <c r="J66" s="5"/>
      <c r="K66" s="5"/>
      <c r="L66" s="5"/>
      <c r="M66" s="5">
        <v>1000</v>
      </c>
      <c r="N66" s="5">
        <v>1000</v>
      </c>
    </row>
    <row r="67" spans="1:17" ht="15" customHeight="1">
      <c r="A67" s="98"/>
      <c r="B67" s="97" t="s">
        <v>244</v>
      </c>
      <c r="C67" s="6" t="s">
        <v>458</v>
      </c>
      <c r="D67" s="134" t="s">
        <v>26</v>
      </c>
      <c r="E67" s="134" t="s">
        <v>242</v>
      </c>
      <c r="F67" s="134" t="s">
        <v>95</v>
      </c>
      <c r="G67" s="135"/>
      <c r="H67" s="5">
        <f>H68</f>
        <v>20000</v>
      </c>
      <c r="I67" s="53"/>
      <c r="J67" s="5"/>
      <c r="K67" s="5"/>
      <c r="L67" s="5"/>
      <c r="M67" s="5">
        <f t="shared" ref="M67:N67" si="21">M68</f>
        <v>20000</v>
      </c>
      <c r="N67" s="5">
        <f t="shared" si="21"/>
        <v>20000</v>
      </c>
    </row>
    <row r="68" spans="1:17" ht="13.5">
      <c r="A68" s="98">
        <v>27</v>
      </c>
      <c r="B68" s="50" t="s">
        <v>155</v>
      </c>
      <c r="C68" s="6" t="s">
        <v>458</v>
      </c>
      <c r="D68" s="4" t="s">
        <v>26</v>
      </c>
      <c r="E68" s="135" t="s">
        <v>242</v>
      </c>
      <c r="F68" s="4" t="s">
        <v>95</v>
      </c>
      <c r="G68" s="4" t="s">
        <v>154</v>
      </c>
      <c r="H68" s="5">
        <v>20000</v>
      </c>
      <c r="I68" s="53"/>
      <c r="J68" s="5"/>
      <c r="K68" s="5"/>
      <c r="L68" s="5"/>
      <c r="M68" s="5">
        <v>20000</v>
      </c>
      <c r="N68" s="5">
        <v>20000</v>
      </c>
      <c r="O68" s="59"/>
      <c r="P68" s="55"/>
      <c r="Q68" s="30">
        <v>10654</v>
      </c>
    </row>
    <row r="69" spans="1:17" ht="13.5" customHeight="1">
      <c r="A69" s="98"/>
      <c r="B69" s="1" t="s">
        <v>245</v>
      </c>
      <c r="C69" s="6" t="s">
        <v>458</v>
      </c>
      <c r="D69" s="134" t="s">
        <v>26</v>
      </c>
      <c r="E69" s="134" t="s">
        <v>242</v>
      </c>
      <c r="F69" s="134" t="s">
        <v>123</v>
      </c>
      <c r="G69" s="4"/>
      <c r="H69" s="5">
        <f>H70+H71+H72</f>
        <v>6000</v>
      </c>
      <c r="I69" s="53"/>
      <c r="J69" s="5"/>
      <c r="K69" s="5"/>
      <c r="L69" s="5"/>
      <c r="M69" s="5">
        <f t="shared" ref="M69:N69" si="22">M70+M71+M72</f>
        <v>6000</v>
      </c>
      <c r="N69" s="5">
        <f t="shared" si="22"/>
        <v>6000</v>
      </c>
      <c r="O69" s="95"/>
      <c r="P69" s="56"/>
    </row>
    <row r="70" spans="1:17" ht="25.5">
      <c r="A70" s="98">
        <f>A68+1</f>
        <v>28</v>
      </c>
      <c r="B70" s="48" t="s">
        <v>157</v>
      </c>
      <c r="C70" s="6" t="s">
        <v>458</v>
      </c>
      <c r="D70" s="4" t="s">
        <v>26</v>
      </c>
      <c r="E70" s="135" t="s">
        <v>242</v>
      </c>
      <c r="F70" s="4" t="s">
        <v>123</v>
      </c>
      <c r="G70" s="4" t="s">
        <v>156</v>
      </c>
      <c r="H70" s="5">
        <v>1000</v>
      </c>
      <c r="I70" s="53"/>
      <c r="J70" s="5"/>
      <c r="K70" s="5"/>
      <c r="L70" s="5"/>
      <c r="M70" s="5">
        <v>1000</v>
      </c>
      <c r="N70" s="5">
        <v>1000</v>
      </c>
      <c r="Q70" s="30">
        <v>125</v>
      </c>
    </row>
    <row r="71" spans="1:17" ht="25.5">
      <c r="A71" s="98">
        <v>29</v>
      </c>
      <c r="B71" s="51" t="s">
        <v>174</v>
      </c>
      <c r="C71" s="6" t="s">
        <v>458</v>
      </c>
      <c r="D71" s="4" t="s">
        <v>26</v>
      </c>
      <c r="E71" s="135" t="s">
        <v>242</v>
      </c>
      <c r="F71" s="4" t="s">
        <v>123</v>
      </c>
      <c r="G71" s="4" t="s">
        <v>173</v>
      </c>
      <c r="H71" s="5">
        <v>1000</v>
      </c>
      <c r="I71" s="53"/>
      <c r="J71" s="5"/>
      <c r="K71" s="5"/>
      <c r="L71" s="5"/>
      <c r="M71" s="5">
        <v>1000</v>
      </c>
      <c r="N71" s="5">
        <v>1000</v>
      </c>
      <c r="O71" s="63"/>
      <c r="Q71" s="30">
        <v>7.99</v>
      </c>
    </row>
    <row r="72" spans="1:17" ht="20.25" customHeight="1">
      <c r="A72" s="98">
        <v>30</v>
      </c>
      <c r="B72" s="3" t="s">
        <v>193</v>
      </c>
      <c r="C72" s="6" t="s">
        <v>458</v>
      </c>
      <c r="D72" s="4" t="s">
        <v>26</v>
      </c>
      <c r="E72" s="135" t="s">
        <v>242</v>
      </c>
      <c r="F72" s="4" t="s">
        <v>123</v>
      </c>
      <c r="G72" s="4" t="s">
        <v>192</v>
      </c>
      <c r="H72" s="5">
        <v>4000</v>
      </c>
      <c r="I72" s="53"/>
      <c r="J72" s="5"/>
      <c r="K72" s="5"/>
      <c r="L72" s="5"/>
      <c r="M72" s="5">
        <v>4000</v>
      </c>
      <c r="N72" s="5">
        <v>4000</v>
      </c>
      <c r="P72" s="89"/>
      <c r="Q72" s="30">
        <v>3062</v>
      </c>
    </row>
    <row r="73" spans="1:17" ht="39.75" customHeight="1">
      <c r="A73" s="98">
        <v>34</v>
      </c>
      <c r="B73" s="1" t="s">
        <v>83</v>
      </c>
      <c r="C73" s="6" t="s">
        <v>458</v>
      </c>
      <c r="D73" s="6" t="s">
        <v>84</v>
      </c>
      <c r="E73" s="6" t="s">
        <v>50</v>
      </c>
      <c r="F73" s="6" t="s">
        <v>50</v>
      </c>
      <c r="G73" s="6" t="s">
        <v>50</v>
      </c>
      <c r="H73" s="7">
        <f>H74</f>
        <v>782841.86</v>
      </c>
      <c r="I73" s="53"/>
      <c r="J73" s="7">
        <f>J83</f>
        <v>0</v>
      </c>
      <c r="K73" s="7">
        <f>K83</f>
        <v>0</v>
      </c>
      <c r="L73" s="7">
        <f>L83</f>
        <v>0</v>
      </c>
      <c r="M73" s="7">
        <f t="shared" ref="M73:N74" si="23">M74</f>
        <v>709404.36</v>
      </c>
      <c r="N73" s="7">
        <f t="shared" si="23"/>
        <v>709404.36</v>
      </c>
    </row>
    <row r="74" spans="1:17" ht="21" customHeight="1">
      <c r="A74" s="98"/>
      <c r="B74" s="37" t="s">
        <v>191</v>
      </c>
      <c r="C74" s="6" t="s">
        <v>458</v>
      </c>
      <c r="D74" s="6" t="s">
        <v>84</v>
      </c>
      <c r="E74" s="134" t="s">
        <v>148</v>
      </c>
      <c r="F74" s="6"/>
      <c r="G74" s="6"/>
      <c r="H74" s="7">
        <f>H75</f>
        <v>782841.86</v>
      </c>
      <c r="I74" s="53"/>
      <c r="J74" s="7"/>
      <c r="K74" s="7"/>
      <c r="L74" s="7"/>
      <c r="M74" s="7">
        <f t="shared" si="23"/>
        <v>709404.36</v>
      </c>
      <c r="N74" s="7">
        <f t="shared" si="23"/>
        <v>709404.36</v>
      </c>
    </row>
    <row r="75" spans="1:17" ht="29.25" customHeight="1">
      <c r="A75" s="98"/>
      <c r="B75" s="37" t="s">
        <v>246</v>
      </c>
      <c r="C75" s="6" t="s">
        <v>458</v>
      </c>
      <c r="D75" s="6" t="s">
        <v>84</v>
      </c>
      <c r="E75" s="6" t="s">
        <v>253</v>
      </c>
      <c r="F75" s="6"/>
      <c r="G75" s="6"/>
      <c r="H75" s="7">
        <f>H76+H80</f>
        <v>782841.86</v>
      </c>
      <c r="I75" s="53"/>
      <c r="J75" s="7"/>
      <c r="K75" s="7"/>
      <c r="L75" s="7"/>
      <c r="M75" s="7">
        <f t="shared" ref="M75:N75" si="24">M76+M80</f>
        <v>709404.36</v>
      </c>
      <c r="N75" s="7">
        <f t="shared" si="24"/>
        <v>709404.36</v>
      </c>
    </row>
    <row r="76" spans="1:17" ht="31.5" customHeight="1">
      <c r="A76" s="98"/>
      <c r="B76" s="37" t="s">
        <v>247</v>
      </c>
      <c r="C76" s="6" t="s">
        <v>458</v>
      </c>
      <c r="D76" s="6" t="s">
        <v>84</v>
      </c>
      <c r="E76" s="6" t="s">
        <v>254</v>
      </c>
      <c r="F76" s="6"/>
      <c r="G76" s="6"/>
      <c r="H76" s="7">
        <f>H77</f>
        <v>82341.86</v>
      </c>
      <c r="I76" s="53"/>
      <c r="J76" s="7"/>
      <c r="K76" s="7"/>
      <c r="L76" s="7"/>
      <c r="M76" s="7">
        <f t="shared" ref="M76:N78" si="25">M77</f>
        <v>82341.86</v>
      </c>
      <c r="N76" s="7">
        <f t="shared" si="25"/>
        <v>82341.86</v>
      </c>
    </row>
    <row r="77" spans="1:17" ht="19.5" customHeight="1">
      <c r="A77" s="98"/>
      <c r="B77" s="37" t="s">
        <v>248</v>
      </c>
      <c r="C77" s="6" t="s">
        <v>458</v>
      </c>
      <c r="D77" s="6" t="s">
        <v>84</v>
      </c>
      <c r="E77" s="6" t="s">
        <v>254</v>
      </c>
      <c r="F77" s="6" t="s">
        <v>256</v>
      </c>
      <c r="G77" s="6"/>
      <c r="H77" s="7">
        <f>H78</f>
        <v>82341.86</v>
      </c>
      <c r="I77" s="53"/>
      <c r="J77" s="7"/>
      <c r="K77" s="7"/>
      <c r="L77" s="7"/>
      <c r="M77" s="7">
        <f t="shared" si="25"/>
        <v>82341.86</v>
      </c>
      <c r="N77" s="7">
        <f t="shared" si="25"/>
        <v>82341.86</v>
      </c>
    </row>
    <row r="78" spans="1:17" ht="22.5" customHeight="1">
      <c r="A78" s="98"/>
      <c r="B78" s="37" t="s">
        <v>249</v>
      </c>
      <c r="C78" s="6" t="s">
        <v>458</v>
      </c>
      <c r="D78" s="6" t="s">
        <v>84</v>
      </c>
      <c r="E78" s="6" t="s">
        <v>254</v>
      </c>
      <c r="F78" s="6" t="s">
        <v>88</v>
      </c>
      <c r="G78" s="6"/>
      <c r="H78" s="7">
        <f>H79</f>
        <v>82341.86</v>
      </c>
      <c r="I78" s="53"/>
      <c r="J78" s="7"/>
      <c r="K78" s="7"/>
      <c r="L78" s="7"/>
      <c r="M78" s="7">
        <f t="shared" si="25"/>
        <v>82341.86</v>
      </c>
      <c r="N78" s="7">
        <f t="shared" si="25"/>
        <v>82341.86</v>
      </c>
    </row>
    <row r="79" spans="1:17" ht="27" customHeight="1">
      <c r="A79" s="98"/>
      <c r="B79" s="3" t="s">
        <v>250</v>
      </c>
      <c r="C79" s="6" t="s">
        <v>458</v>
      </c>
      <c r="D79" s="6" t="s">
        <v>84</v>
      </c>
      <c r="E79" s="4" t="s">
        <v>254</v>
      </c>
      <c r="F79" s="4" t="s">
        <v>88</v>
      </c>
      <c r="G79" s="4" t="s">
        <v>96</v>
      </c>
      <c r="H79" s="5">
        <v>82341.86</v>
      </c>
      <c r="I79" s="53"/>
      <c r="J79" s="5"/>
      <c r="K79" s="5"/>
      <c r="L79" s="5"/>
      <c r="M79" s="5">
        <v>82341.86</v>
      </c>
      <c r="N79" s="5">
        <v>82341.86</v>
      </c>
      <c r="Q79" s="30">
        <v>61757</v>
      </c>
    </row>
    <row r="80" spans="1:17" ht="29.25" customHeight="1">
      <c r="A80" s="98"/>
      <c r="B80" s="37" t="s">
        <v>252</v>
      </c>
      <c r="C80" s="6" t="s">
        <v>458</v>
      </c>
      <c r="D80" s="6" t="s">
        <v>84</v>
      </c>
      <c r="E80" s="6" t="s">
        <v>255</v>
      </c>
      <c r="F80" s="6"/>
      <c r="G80" s="6"/>
      <c r="H80" s="7">
        <f>H81</f>
        <v>700500</v>
      </c>
      <c r="I80" s="53"/>
      <c r="J80" s="7"/>
      <c r="K80" s="7"/>
      <c r="L80" s="7"/>
      <c r="M80" s="7">
        <f t="shared" ref="M80:N82" si="26">M81</f>
        <v>627062.5</v>
      </c>
      <c r="N80" s="7">
        <f t="shared" si="26"/>
        <v>627062.5</v>
      </c>
    </row>
    <row r="81" spans="1:18" ht="18.75" customHeight="1">
      <c r="A81" s="98"/>
      <c r="B81" s="37" t="s">
        <v>248</v>
      </c>
      <c r="C81" s="6" t="s">
        <v>458</v>
      </c>
      <c r="D81" s="6" t="s">
        <v>84</v>
      </c>
      <c r="E81" s="6" t="s">
        <v>255</v>
      </c>
      <c r="F81" s="6" t="s">
        <v>256</v>
      </c>
      <c r="G81" s="6"/>
      <c r="H81" s="7">
        <f>H82</f>
        <v>700500</v>
      </c>
      <c r="I81" s="53"/>
      <c r="J81" s="7"/>
      <c r="K81" s="7"/>
      <c r="L81" s="7"/>
      <c r="M81" s="7">
        <f t="shared" si="26"/>
        <v>627062.5</v>
      </c>
      <c r="N81" s="7">
        <f t="shared" si="26"/>
        <v>627062.5</v>
      </c>
    </row>
    <row r="82" spans="1:18" ht="18.75" customHeight="1">
      <c r="A82" s="98"/>
      <c r="B82" s="37" t="s">
        <v>249</v>
      </c>
      <c r="C82" s="6" t="s">
        <v>458</v>
      </c>
      <c r="D82" s="6" t="s">
        <v>84</v>
      </c>
      <c r="E82" s="6" t="s">
        <v>255</v>
      </c>
      <c r="F82" s="6" t="s">
        <v>88</v>
      </c>
      <c r="G82" s="6"/>
      <c r="H82" s="7">
        <f>H83</f>
        <v>700500</v>
      </c>
      <c r="I82" s="53"/>
      <c r="J82" s="7"/>
      <c r="K82" s="7"/>
      <c r="L82" s="7"/>
      <c r="M82" s="7">
        <f t="shared" si="26"/>
        <v>627062.5</v>
      </c>
      <c r="N82" s="7">
        <f t="shared" si="26"/>
        <v>627062.5</v>
      </c>
    </row>
    <row r="83" spans="1:18" ht="30" customHeight="1">
      <c r="A83" s="98">
        <f>A73+1</f>
        <v>35</v>
      </c>
      <c r="B83" s="3" t="s">
        <v>250</v>
      </c>
      <c r="C83" s="6" t="s">
        <v>458</v>
      </c>
      <c r="D83" s="4" t="s">
        <v>84</v>
      </c>
      <c r="E83" s="4" t="s">
        <v>255</v>
      </c>
      <c r="F83" s="4" t="s">
        <v>88</v>
      </c>
      <c r="G83" s="4" t="s">
        <v>96</v>
      </c>
      <c r="H83" s="5">
        <v>700500</v>
      </c>
      <c r="I83" s="53"/>
      <c r="J83" s="5"/>
      <c r="K83" s="5"/>
      <c r="L83" s="5"/>
      <c r="M83" s="5">
        <v>627062.5</v>
      </c>
      <c r="N83" s="5">
        <v>627062.5</v>
      </c>
      <c r="O83" s="59"/>
      <c r="P83" s="55"/>
      <c r="Q83" s="30">
        <v>512276</v>
      </c>
      <c r="R83" s="32"/>
    </row>
    <row r="84" spans="1:18" ht="16.5" hidden="1" customHeight="1">
      <c r="A84" s="98">
        <f t="shared" si="7"/>
        <v>36</v>
      </c>
      <c r="B84" s="1" t="s">
        <v>132</v>
      </c>
      <c r="C84" s="6" t="s">
        <v>458</v>
      </c>
      <c r="D84" s="6" t="s">
        <v>137</v>
      </c>
      <c r="E84" s="6" t="s">
        <v>133</v>
      </c>
      <c r="F84" s="6"/>
      <c r="G84" s="6"/>
      <c r="H84" s="7"/>
      <c r="I84" s="53"/>
      <c r="J84" s="7">
        <f>J85+J86</f>
        <v>142040.6</v>
      </c>
      <c r="K84" s="5"/>
      <c r="L84" s="5"/>
      <c r="M84" s="7"/>
      <c r="N84" s="7"/>
    </row>
    <row r="85" spans="1:18" ht="29.25" hidden="1" customHeight="1">
      <c r="A85" s="98">
        <f t="shared" si="7"/>
        <v>37</v>
      </c>
      <c r="B85" s="3" t="s">
        <v>130</v>
      </c>
      <c r="C85" s="6" t="s">
        <v>458</v>
      </c>
      <c r="D85" s="4" t="s">
        <v>137</v>
      </c>
      <c r="E85" s="4" t="s">
        <v>127</v>
      </c>
      <c r="F85" s="4" t="s">
        <v>129</v>
      </c>
      <c r="G85" s="4" t="s">
        <v>35</v>
      </c>
      <c r="H85" s="5"/>
      <c r="I85" s="116"/>
      <c r="J85" s="5">
        <v>108206</v>
      </c>
      <c r="K85" s="5"/>
      <c r="L85" s="5"/>
      <c r="M85" s="5"/>
      <c r="N85" s="5"/>
    </row>
    <row r="86" spans="1:18" ht="18.75" hidden="1" customHeight="1">
      <c r="A86" s="98">
        <v>21</v>
      </c>
      <c r="B86" s="3" t="s">
        <v>131</v>
      </c>
      <c r="C86" s="6" t="s">
        <v>458</v>
      </c>
      <c r="D86" s="4" t="s">
        <v>137</v>
      </c>
      <c r="E86" s="4" t="s">
        <v>128</v>
      </c>
      <c r="F86" s="4" t="s">
        <v>129</v>
      </c>
      <c r="G86" s="4" t="s">
        <v>35</v>
      </c>
      <c r="H86" s="5"/>
      <c r="I86" s="53"/>
      <c r="J86" s="5">
        <v>33834.6</v>
      </c>
      <c r="K86" s="5"/>
      <c r="L86" s="5"/>
      <c r="M86" s="5"/>
      <c r="N86" s="5"/>
    </row>
    <row r="87" spans="1:18" ht="13.5">
      <c r="A87" s="98">
        <v>36</v>
      </c>
      <c r="B87" s="1" t="s">
        <v>40</v>
      </c>
      <c r="C87" s="6" t="s">
        <v>458</v>
      </c>
      <c r="D87" s="6" t="s">
        <v>76</v>
      </c>
      <c r="E87" s="6"/>
      <c r="F87" s="6" t="s">
        <v>18</v>
      </c>
      <c r="G87" s="6" t="s">
        <v>18</v>
      </c>
      <c r="H87" s="7">
        <f>H88</f>
        <v>5000</v>
      </c>
      <c r="I87" s="53">
        <v>-20000</v>
      </c>
      <c r="J87" s="47">
        <f>J92</f>
        <v>0</v>
      </c>
      <c r="K87" s="47">
        <f>K92</f>
        <v>0</v>
      </c>
      <c r="L87" s="47">
        <f>L92</f>
        <v>0</v>
      </c>
      <c r="M87" s="7">
        <f t="shared" ref="M87:N91" si="27">M88</f>
        <v>5000</v>
      </c>
      <c r="N87" s="7">
        <f t="shared" si="27"/>
        <v>5000</v>
      </c>
    </row>
    <row r="88" spans="1:18" ht="14.25" customHeight="1">
      <c r="A88" s="98"/>
      <c r="B88" s="37" t="s">
        <v>191</v>
      </c>
      <c r="C88" s="6" t="s">
        <v>458</v>
      </c>
      <c r="D88" s="6" t="s">
        <v>76</v>
      </c>
      <c r="E88" s="134" t="s">
        <v>148</v>
      </c>
      <c r="F88" s="6"/>
      <c r="G88" s="6"/>
      <c r="H88" s="7">
        <f>H89</f>
        <v>5000</v>
      </c>
      <c r="I88" s="53"/>
      <c r="J88" s="47"/>
      <c r="K88" s="47"/>
      <c r="L88" s="47"/>
      <c r="M88" s="7">
        <f t="shared" si="27"/>
        <v>5000</v>
      </c>
      <c r="N88" s="7">
        <f t="shared" si="27"/>
        <v>5000</v>
      </c>
    </row>
    <row r="89" spans="1:18" ht="25.5">
      <c r="A89" s="98"/>
      <c r="B89" s="107" t="s">
        <v>257</v>
      </c>
      <c r="C89" s="6" t="s">
        <v>458</v>
      </c>
      <c r="D89" s="134" t="s">
        <v>76</v>
      </c>
      <c r="E89" s="134" t="s">
        <v>259</v>
      </c>
      <c r="F89" s="6"/>
      <c r="G89" s="6"/>
      <c r="H89" s="7">
        <f>H90</f>
        <v>5000</v>
      </c>
      <c r="I89" s="53"/>
      <c r="J89" s="47"/>
      <c r="K89" s="47"/>
      <c r="L89" s="47"/>
      <c r="M89" s="7">
        <f t="shared" si="27"/>
        <v>5000</v>
      </c>
      <c r="N89" s="7">
        <f t="shared" si="27"/>
        <v>5000</v>
      </c>
    </row>
    <row r="90" spans="1:18" ht="13.5">
      <c r="A90" s="98"/>
      <c r="B90" s="107" t="s">
        <v>251</v>
      </c>
      <c r="C90" s="6" t="s">
        <v>458</v>
      </c>
      <c r="D90" s="6" t="s">
        <v>76</v>
      </c>
      <c r="E90" s="134" t="s">
        <v>259</v>
      </c>
      <c r="F90" s="6" t="s">
        <v>260</v>
      </c>
      <c r="G90" s="6"/>
      <c r="H90" s="7">
        <f>H91</f>
        <v>5000</v>
      </c>
      <c r="I90" s="53"/>
      <c r="J90" s="47"/>
      <c r="K90" s="47"/>
      <c r="L90" s="47"/>
      <c r="M90" s="7">
        <f t="shared" si="27"/>
        <v>5000</v>
      </c>
      <c r="N90" s="7">
        <f t="shared" si="27"/>
        <v>5000</v>
      </c>
    </row>
    <row r="91" spans="1:18" ht="13.5">
      <c r="A91" s="98"/>
      <c r="B91" s="105" t="s">
        <v>258</v>
      </c>
      <c r="C91" s="6" t="s">
        <v>458</v>
      </c>
      <c r="D91" s="4" t="s">
        <v>76</v>
      </c>
      <c r="E91" s="135" t="s">
        <v>259</v>
      </c>
      <c r="F91" s="4" t="s">
        <v>89</v>
      </c>
      <c r="G91" s="6"/>
      <c r="H91" s="7">
        <f>H92</f>
        <v>5000</v>
      </c>
      <c r="I91" s="53"/>
      <c r="J91" s="47"/>
      <c r="K91" s="47"/>
      <c r="L91" s="47"/>
      <c r="M91" s="7">
        <f t="shared" si="27"/>
        <v>5000</v>
      </c>
      <c r="N91" s="7">
        <f t="shared" si="27"/>
        <v>5000</v>
      </c>
    </row>
    <row r="92" spans="1:18" ht="25.5">
      <c r="A92" s="98">
        <f>A87+1</f>
        <v>37</v>
      </c>
      <c r="B92" s="48" t="s">
        <v>171</v>
      </c>
      <c r="C92" s="6" t="s">
        <v>458</v>
      </c>
      <c r="D92" s="4" t="s">
        <v>76</v>
      </c>
      <c r="E92" s="135" t="s">
        <v>259</v>
      </c>
      <c r="F92" s="4" t="s">
        <v>89</v>
      </c>
      <c r="G92" s="4" t="s">
        <v>170</v>
      </c>
      <c r="H92" s="5">
        <v>5000</v>
      </c>
      <c r="I92" s="53"/>
      <c r="J92" s="5"/>
      <c r="K92" s="5"/>
      <c r="L92" s="5"/>
      <c r="M92" s="5">
        <v>5000</v>
      </c>
      <c r="N92" s="5">
        <v>5000</v>
      </c>
    </row>
    <row r="93" spans="1:18" ht="26.25" customHeight="1">
      <c r="A93" s="98">
        <f t="shared" si="7"/>
        <v>38</v>
      </c>
      <c r="B93" s="68" t="s">
        <v>111</v>
      </c>
      <c r="C93" s="6" t="s">
        <v>458</v>
      </c>
      <c r="D93" s="6" t="s">
        <v>112</v>
      </c>
      <c r="E93" s="6" t="s">
        <v>50</v>
      </c>
      <c r="F93" s="6" t="s">
        <v>50</v>
      </c>
      <c r="G93" s="6"/>
      <c r="H93" s="7">
        <f>H94+H101</f>
        <v>100200</v>
      </c>
      <c r="I93" s="52"/>
      <c r="J93" s="7">
        <f>J99</f>
        <v>700</v>
      </c>
      <c r="K93" s="7">
        <f>K99</f>
        <v>700</v>
      </c>
      <c r="L93" s="7">
        <f>L99</f>
        <v>700</v>
      </c>
      <c r="M93" s="7">
        <f t="shared" ref="M93:N93" si="28">M94+M101</f>
        <v>30700</v>
      </c>
      <c r="N93" s="7">
        <f t="shared" si="28"/>
        <v>30700</v>
      </c>
    </row>
    <row r="94" spans="1:18" ht="13.5">
      <c r="A94" s="98">
        <v>39</v>
      </c>
      <c r="B94" s="1" t="s">
        <v>191</v>
      </c>
      <c r="C94" s="6" t="s">
        <v>458</v>
      </c>
      <c r="D94" s="6" t="s">
        <v>112</v>
      </c>
      <c r="E94" s="6" t="s">
        <v>209</v>
      </c>
      <c r="F94" s="6"/>
      <c r="G94" s="6"/>
      <c r="H94" s="7">
        <f>H95</f>
        <v>700</v>
      </c>
      <c r="I94" s="52"/>
      <c r="J94" s="7"/>
      <c r="K94" s="7"/>
      <c r="L94" s="7"/>
      <c r="M94" s="7">
        <f t="shared" ref="M94:N98" si="29">M95</f>
        <v>700</v>
      </c>
      <c r="N94" s="7">
        <f t="shared" si="29"/>
        <v>700</v>
      </c>
    </row>
    <row r="95" spans="1:18" ht="89.25">
      <c r="A95" s="98">
        <v>40</v>
      </c>
      <c r="B95" s="69" t="s">
        <v>208</v>
      </c>
      <c r="C95" s="6" t="s">
        <v>458</v>
      </c>
      <c r="D95" s="6" t="s">
        <v>112</v>
      </c>
      <c r="E95" s="6" t="s">
        <v>120</v>
      </c>
      <c r="F95" s="6"/>
      <c r="G95" s="6"/>
      <c r="H95" s="7">
        <f>H96</f>
        <v>700</v>
      </c>
      <c r="I95" s="52"/>
      <c r="J95" s="7"/>
      <c r="K95" s="7"/>
      <c r="L95" s="7"/>
      <c r="M95" s="7">
        <f t="shared" si="29"/>
        <v>700</v>
      </c>
      <c r="N95" s="7">
        <f t="shared" si="29"/>
        <v>700</v>
      </c>
    </row>
    <row r="96" spans="1:18" ht="25.5">
      <c r="A96" s="98">
        <v>41</v>
      </c>
      <c r="B96" s="67" t="s">
        <v>201</v>
      </c>
      <c r="C96" s="6" t="s">
        <v>458</v>
      </c>
      <c r="D96" s="6" t="s">
        <v>112</v>
      </c>
      <c r="E96" s="4" t="s">
        <v>120</v>
      </c>
      <c r="F96" s="6" t="s">
        <v>198</v>
      </c>
      <c r="G96" s="6"/>
      <c r="H96" s="7">
        <f>H97</f>
        <v>700</v>
      </c>
      <c r="I96" s="52"/>
      <c r="J96" s="7"/>
      <c r="K96" s="7"/>
      <c r="L96" s="7"/>
      <c r="M96" s="7">
        <f t="shared" si="29"/>
        <v>700</v>
      </c>
      <c r="N96" s="7">
        <f t="shared" si="29"/>
        <v>700</v>
      </c>
    </row>
    <row r="97" spans="1:18" ht="25.5">
      <c r="A97" s="98">
        <v>42</v>
      </c>
      <c r="B97" s="67" t="s">
        <v>200</v>
      </c>
      <c r="C97" s="6" t="s">
        <v>458</v>
      </c>
      <c r="D97" s="6" t="s">
        <v>112</v>
      </c>
      <c r="E97" s="4" t="s">
        <v>120</v>
      </c>
      <c r="F97" s="6" t="s">
        <v>199</v>
      </c>
      <c r="G97" s="6"/>
      <c r="H97" s="7">
        <f>H98</f>
        <v>700</v>
      </c>
      <c r="I97" s="52"/>
      <c r="J97" s="7"/>
      <c r="K97" s="7"/>
      <c r="L97" s="7"/>
      <c r="M97" s="7">
        <f t="shared" si="29"/>
        <v>700</v>
      </c>
      <c r="N97" s="7">
        <f t="shared" si="29"/>
        <v>700</v>
      </c>
    </row>
    <row r="98" spans="1:18" ht="13.5">
      <c r="A98" s="98">
        <v>43</v>
      </c>
      <c r="B98" s="37" t="s">
        <v>153</v>
      </c>
      <c r="C98" s="6" t="s">
        <v>458</v>
      </c>
      <c r="D98" s="6" t="s">
        <v>112</v>
      </c>
      <c r="E98" s="4" t="s">
        <v>120</v>
      </c>
      <c r="F98" s="6" t="s">
        <v>87</v>
      </c>
      <c r="G98" s="6"/>
      <c r="H98" s="7">
        <f>H99</f>
        <v>700</v>
      </c>
      <c r="I98" s="52"/>
      <c r="J98" s="7"/>
      <c r="K98" s="7"/>
      <c r="L98" s="7"/>
      <c r="M98" s="7">
        <f t="shared" si="29"/>
        <v>700</v>
      </c>
      <c r="N98" s="7">
        <f t="shared" si="29"/>
        <v>700</v>
      </c>
    </row>
    <row r="99" spans="1:18" ht="25.5">
      <c r="A99" s="98">
        <v>44</v>
      </c>
      <c r="B99" s="36" t="s">
        <v>171</v>
      </c>
      <c r="C99" s="6" t="s">
        <v>458</v>
      </c>
      <c r="D99" s="4" t="s">
        <v>112</v>
      </c>
      <c r="E99" s="4" t="s">
        <v>120</v>
      </c>
      <c r="F99" s="4" t="s">
        <v>87</v>
      </c>
      <c r="G99" s="4" t="s">
        <v>170</v>
      </c>
      <c r="H99" s="5">
        <v>700</v>
      </c>
      <c r="I99" s="53"/>
      <c r="J99" s="5">
        <v>700</v>
      </c>
      <c r="K99" s="5">
        <v>700</v>
      </c>
      <c r="L99" s="5">
        <v>700</v>
      </c>
      <c r="M99" s="5">
        <v>700</v>
      </c>
      <c r="N99" s="5">
        <v>700</v>
      </c>
    </row>
    <row r="100" spans="1:18" ht="25.5">
      <c r="A100" s="98">
        <v>45</v>
      </c>
      <c r="B100" s="107" t="s">
        <v>220</v>
      </c>
      <c r="C100" s="6" t="s">
        <v>458</v>
      </c>
      <c r="D100" s="6" t="s">
        <v>112</v>
      </c>
      <c r="E100" s="6" t="s">
        <v>236</v>
      </c>
      <c r="F100" s="6"/>
      <c r="G100" s="6"/>
      <c r="H100" s="7">
        <f t="shared" ref="H100:H106" si="30">H101</f>
        <v>99500</v>
      </c>
      <c r="I100" s="52"/>
      <c r="J100" s="7"/>
      <c r="K100" s="7"/>
      <c r="L100" s="7"/>
      <c r="M100" s="7">
        <f t="shared" ref="M100:N106" si="31">M101</f>
        <v>30000</v>
      </c>
      <c r="N100" s="7">
        <f t="shared" si="31"/>
        <v>30000</v>
      </c>
    </row>
    <row r="101" spans="1:18" ht="25.5">
      <c r="A101" s="98"/>
      <c r="B101" s="9" t="s">
        <v>261</v>
      </c>
      <c r="C101" s="6" t="s">
        <v>458</v>
      </c>
      <c r="D101" s="6" t="s">
        <v>112</v>
      </c>
      <c r="E101" s="6" t="s">
        <v>262</v>
      </c>
      <c r="F101" s="6"/>
      <c r="G101" s="6"/>
      <c r="H101" s="7">
        <f t="shared" si="30"/>
        <v>99500</v>
      </c>
      <c r="I101" s="52"/>
      <c r="J101" s="7"/>
      <c r="K101" s="7"/>
      <c r="L101" s="7"/>
      <c r="M101" s="7">
        <f t="shared" si="31"/>
        <v>30000</v>
      </c>
      <c r="N101" s="7">
        <f t="shared" si="31"/>
        <v>30000</v>
      </c>
    </row>
    <row r="102" spans="1:18" ht="13.5">
      <c r="A102" s="98">
        <v>46</v>
      </c>
      <c r="B102" s="9" t="s">
        <v>263</v>
      </c>
      <c r="C102" s="6" t="s">
        <v>458</v>
      </c>
      <c r="D102" s="6" t="s">
        <v>112</v>
      </c>
      <c r="E102" s="6" t="s">
        <v>264</v>
      </c>
      <c r="F102" s="6"/>
      <c r="G102" s="6"/>
      <c r="H102" s="7">
        <f t="shared" si="30"/>
        <v>99500</v>
      </c>
      <c r="I102" s="52"/>
      <c r="J102" s="7"/>
      <c r="K102" s="7"/>
      <c r="L102" s="7"/>
      <c r="M102" s="7">
        <f t="shared" si="31"/>
        <v>30000</v>
      </c>
      <c r="N102" s="7">
        <f t="shared" si="31"/>
        <v>30000</v>
      </c>
    </row>
    <row r="103" spans="1:18" ht="76.5">
      <c r="A103" s="98">
        <v>47</v>
      </c>
      <c r="B103" s="58" t="s">
        <v>452</v>
      </c>
      <c r="C103" s="6" t="s">
        <v>458</v>
      </c>
      <c r="D103" s="6" t="s">
        <v>112</v>
      </c>
      <c r="E103" s="6" t="s">
        <v>265</v>
      </c>
      <c r="F103" s="6"/>
      <c r="G103" s="6"/>
      <c r="H103" s="7">
        <f t="shared" si="30"/>
        <v>99500</v>
      </c>
      <c r="I103" s="52"/>
      <c r="J103" s="7"/>
      <c r="K103" s="7"/>
      <c r="L103" s="7"/>
      <c r="M103" s="7">
        <f t="shared" si="31"/>
        <v>30000</v>
      </c>
      <c r="N103" s="7">
        <f t="shared" si="31"/>
        <v>30000</v>
      </c>
    </row>
    <row r="104" spans="1:18" ht="25.5">
      <c r="A104" s="98">
        <v>48</v>
      </c>
      <c r="B104" s="57" t="s">
        <v>202</v>
      </c>
      <c r="C104" s="6" t="s">
        <v>458</v>
      </c>
      <c r="D104" s="4" t="s">
        <v>112</v>
      </c>
      <c r="E104" s="4" t="s">
        <v>265</v>
      </c>
      <c r="F104" s="4" t="s">
        <v>198</v>
      </c>
      <c r="G104" s="4"/>
      <c r="H104" s="5">
        <f t="shared" si="30"/>
        <v>99500</v>
      </c>
      <c r="I104" s="53"/>
      <c r="J104" s="5"/>
      <c r="K104" s="5"/>
      <c r="L104" s="5"/>
      <c r="M104" s="5">
        <f t="shared" si="31"/>
        <v>30000</v>
      </c>
      <c r="N104" s="5">
        <f t="shared" si="31"/>
        <v>30000</v>
      </c>
    </row>
    <row r="105" spans="1:18" ht="25.5">
      <c r="A105" s="98">
        <v>49</v>
      </c>
      <c r="B105" s="57" t="s">
        <v>200</v>
      </c>
      <c r="C105" s="6" t="s">
        <v>458</v>
      </c>
      <c r="D105" s="4" t="s">
        <v>112</v>
      </c>
      <c r="E105" s="4" t="s">
        <v>265</v>
      </c>
      <c r="F105" s="4" t="s">
        <v>199</v>
      </c>
      <c r="G105" s="4"/>
      <c r="H105" s="5">
        <f t="shared" si="30"/>
        <v>99500</v>
      </c>
      <c r="I105" s="53"/>
      <c r="J105" s="5"/>
      <c r="K105" s="5"/>
      <c r="L105" s="5"/>
      <c r="M105" s="5">
        <f t="shared" si="31"/>
        <v>30000</v>
      </c>
      <c r="N105" s="5">
        <f t="shared" si="31"/>
        <v>30000</v>
      </c>
    </row>
    <row r="106" spans="1:18" ht="13.5">
      <c r="A106" s="98">
        <v>50</v>
      </c>
      <c r="B106" s="36" t="s">
        <v>153</v>
      </c>
      <c r="C106" s="6" t="s">
        <v>458</v>
      </c>
      <c r="D106" s="4" t="s">
        <v>112</v>
      </c>
      <c r="E106" s="4" t="s">
        <v>265</v>
      </c>
      <c r="F106" s="4" t="s">
        <v>87</v>
      </c>
      <c r="G106" s="4"/>
      <c r="H106" s="5">
        <f t="shared" si="30"/>
        <v>99500</v>
      </c>
      <c r="I106" s="53"/>
      <c r="J106" s="5"/>
      <c r="K106" s="5"/>
      <c r="L106" s="5"/>
      <c r="M106" s="5">
        <f t="shared" si="31"/>
        <v>30000</v>
      </c>
      <c r="N106" s="5">
        <f t="shared" si="31"/>
        <v>30000</v>
      </c>
    </row>
    <row r="107" spans="1:18" ht="13.5">
      <c r="A107" s="98">
        <v>51</v>
      </c>
      <c r="B107" s="76" t="s">
        <v>77</v>
      </c>
      <c r="C107" s="6" t="s">
        <v>458</v>
      </c>
      <c r="D107" s="4" t="s">
        <v>112</v>
      </c>
      <c r="E107" s="4" t="s">
        <v>265</v>
      </c>
      <c r="F107" s="4" t="s">
        <v>87</v>
      </c>
      <c r="G107" s="4" t="s">
        <v>34</v>
      </c>
      <c r="H107" s="5">
        <v>99500</v>
      </c>
      <c r="I107" s="53"/>
      <c r="J107" s="5"/>
      <c r="K107" s="5"/>
      <c r="L107" s="5"/>
      <c r="M107" s="5">
        <v>30000</v>
      </c>
      <c r="N107" s="5">
        <v>30000</v>
      </c>
      <c r="Q107" s="30">
        <v>99500</v>
      </c>
      <c r="R107" s="32"/>
    </row>
    <row r="108" spans="1:18" ht="12.75" customHeight="1">
      <c r="A108" s="98">
        <v>52</v>
      </c>
      <c r="B108" s="1" t="s">
        <v>266</v>
      </c>
      <c r="C108" s="6" t="s">
        <v>458</v>
      </c>
      <c r="D108" s="6" t="s">
        <v>82</v>
      </c>
      <c r="E108" s="6"/>
      <c r="F108" s="6"/>
      <c r="G108" s="6"/>
      <c r="H108" s="7">
        <f>H109</f>
        <v>134100</v>
      </c>
      <c r="I108" s="54">
        <v>0</v>
      </c>
      <c r="J108" s="7">
        <f>J109</f>
        <v>0</v>
      </c>
      <c r="K108" s="7">
        <f>K109</f>
        <v>0</v>
      </c>
      <c r="L108" s="7">
        <f>L109</f>
        <v>0</v>
      </c>
      <c r="M108" s="7">
        <f t="shared" ref="M108:N112" si="32">M109</f>
        <v>126199.99999999999</v>
      </c>
      <c r="N108" s="7">
        <f t="shared" si="32"/>
        <v>129099.99999999999</v>
      </c>
    </row>
    <row r="109" spans="1:18" ht="13.5" customHeight="1">
      <c r="A109" s="98">
        <v>53</v>
      </c>
      <c r="B109" s="1" t="s">
        <v>42</v>
      </c>
      <c r="C109" s="6" t="s">
        <v>458</v>
      </c>
      <c r="D109" s="6" t="s">
        <v>41</v>
      </c>
      <c r="E109" s="6"/>
      <c r="F109" s="6" t="s">
        <v>18</v>
      </c>
      <c r="G109" s="6" t="s">
        <v>18</v>
      </c>
      <c r="H109" s="7">
        <f>H110</f>
        <v>134100</v>
      </c>
      <c r="I109" s="53">
        <v>231.24</v>
      </c>
      <c r="J109" s="47">
        <f>SUM(J117:J129)</f>
        <v>0</v>
      </c>
      <c r="K109" s="47">
        <f>SUM(K117:K129)</f>
        <v>0</v>
      </c>
      <c r="L109" s="47">
        <f>SUM(L117:L129)</f>
        <v>0</v>
      </c>
      <c r="M109" s="7">
        <f t="shared" si="32"/>
        <v>126199.99999999999</v>
      </c>
      <c r="N109" s="7">
        <f t="shared" si="32"/>
        <v>129099.99999999999</v>
      </c>
    </row>
    <row r="110" spans="1:18" ht="48" customHeight="1">
      <c r="A110" s="98"/>
      <c r="B110" s="107" t="s">
        <v>267</v>
      </c>
      <c r="C110" s="6" t="s">
        <v>458</v>
      </c>
      <c r="D110" s="6" t="s">
        <v>41</v>
      </c>
      <c r="E110" s="6" t="s">
        <v>275</v>
      </c>
      <c r="F110" s="6"/>
      <c r="G110" s="6"/>
      <c r="H110" s="7">
        <f>H111</f>
        <v>134100</v>
      </c>
      <c r="I110" s="52"/>
      <c r="J110" s="47"/>
      <c r="K110" s="47"/>
      <c r="L110" s="47"/>
      <c r="M110" s="7">
        <f t="shared" si="32"/>
        <v>126199.99999999999</v>
      </c>
      <c r="N110" s="7">
        <f t="shared" si="32"/>
        <v>129099.99999999999</v>
      </c>
    </row>
    <row r="111" spans="1:18" ht="63.75" customHeight="1">
      <c r="A111" s="98"/>
      <c r="B111" s="107" t="s">
        <v>268</v>
      </c>
      <c r="C111" s="6" t="s">
        <v>458</v>
      </c>
      <c r="D111" s="6" t="s">
        <v>41</v>
      </c>
      <c r="E111" s="6" t="s">
        <v>276</v>
      </c>
      <c r="F111" s="6"/>
      <c r="G111" s="6"/>
      <c r="H111" s="7">
        <f>H112</f>
        <v>134100</v>
      </c>
      <c r="I111" s="52"/>
      <c r="J111" s="47"/>
      <c r="K111" s="47"/>
      <c r="L111" s="47"/>
      <c r="M111" s="7">
        <f t="shared" si="32"/>
        <v>126199.99999999999</v>
      </c>
      <c r="N111" s="7">
        <f t="shared" si="32"/>
        <v>129099.99999999999</v>
      </c>
    </row>
    <row r="112" spans="1:18" ht="55.5" customHeight="1">
      <c r="A112" s="98"/>
      <c r="B112" s="107" t="s">
        <v>269</v>
      </c>
      <c r="C112" s="6" t="s">
        <v>458</v>
      </c>
      <c r="D112" s="6" t="s">
        <v>41</v>
      </c>
      <c r="E112" s="6" t="s">
        <v>277</v>
      </c>
      <c r="F112" s="6"/>
      <c r="G112" s="6"/>
      <c r="H112" s="7">
        <f>H113</f>
        <v>134100</v>
      </c>
      <c r="I112" s="52"/>
      <c r="J112" s="47"/>
      <c r="K112" s="47"/>
      <c r="L112" s="47"/>
      <c r="M112" s="7">
        <f t="shared" si="32"/>
        <v>126199.99999999999</v>
      </c>
      <c r="N112" s="7">
        <f t="shared" si="32"/>
        <v>129099.99999999999</v>
      </c>
    </row>
    <row r="113" spans="1:18" ht="38.25" customHeight="1">
      <c r="A113" s="98"/>
      <c r="B113" s="107" t="s">
        <v>270</v>
      </c>
      <c r="C113" s="6" t="s">
        <v>458</v>
      </c>
      <c r="D113" s="6" t="s">
        <v>41</v>
      </c>
      <c r="E113" s="6" t="s">
        <v>278</v>
      </c>
      <c r="F113" s="6"/>
      <c r="G113" s="6"/>
      <c r="H113" s="7">
        <f>H114+H124</f>
        <v>134100</v>
      </c>
      <c r="I113" s="52"/>
      <c r="J113" s="47"/>
      <c r="K113" s="47"/>
      <c r="L113" s="47"/>
      <c r="M113" s="7">
        <f t="shared" ref="M113:N113" si="33">M114+M124</f>
        <v>126199.99999999999</v>
      </c>
      <c r="N113" s="7">
        <f t="shared" si="33"/>
        <v>129099.99999999999</v>
      </c>
    </row>
    <row r="114" spans="1:18" ht="53.25" customHeight="1">
      <c r="A114" s="98"/>
      <c r="B114" s="107" t="s">
        <v>223</v>
      </c>
      <c r="C114" s="6" t="s">
        <v>458</v>
      </c>
      <c r="D114" s="6" t="s">
        <v>41</v>
      </c>
      <c r="E114" s="6" t="s">
        <v>278</v>
      </c>
      <c r="F114" s="6" t="s">
        <v>231</v>
      </c>
      <c r="G114" s="6"/>
      <c r="H114" s="7">
        <f>H115</f>
        <v>123218.48999999999</v>
      </c>
      <c r="I114" s="52"/>
      <c r="J114" s="47"/>
      <c r="K114" s="47"/>
      <c r="L114" s="47"/>
      <c r="M114" s="7">
        <f t="shared" ref="M114:N114" si="34">M115</f>
        <v>122713.48999999999</v>
      </c>
      <c r="N114" s="7">
        <f t="shared" si="34"/>
        <v>122713.48999999999</v>
      </c>
    </row>
    <row r="115" spans="1:18" ht="30" customHeight="1">
      <c r="A115" s="98"/>
      <c r="B115" s="107" t="s">
        <v>224</v>
      </c>
      <c r="C115" s="6" t="s">
        <v>458</v>
      </c>
      <c r="D115" s="6" t="s">
        <v>41</v>
      </c>
      <c r="E115" s="6" t="s">
        <v>278</v>
      </c>
      <c r="F115" s="6" t="s">
        <v>232</v>
      </c>
      <c r="G115" s="6"/>
      <c r="H115" s="7">
        <f>H116+H118+H120</f>
        <v>123218.48999999999</v>
      </c>
      <c r="I115" s="52"/>
      <c r="J115" s="47"/>
      <c r="K115" s="47"/>
      <c r="L115" s="47"/>
      <c r="M115" s="7">
        <f t="shared" ref="M115:N115" si="35">M116+M118+M120</f>
        <v>122713.48999999999</v>
      </c>
      <c r="N115" s="7">
        <f t="shared" si="35"/>
        <v>122713.48999999999</v>
      </c>
    </row>
    <row r="116" spans="1:18" ht="27.75" customHeight="1">
      <c r="A116" s="98"/>
      <c r="B116" s="105" t="s">
        <v>225</v>
      </c>
      <c r="C116" s="6" t="s">
        <v>458</v>
      </c>
      <c r="D116" s="4" t="s">
        <v>41</v>
      </c>
      <c r="E116" s="4" t="s">
        <v>278</v>
      </c>
      <c r="F116" s="4" t="s">
        <v>100</v>
      </c>
      <c r="G116" s="6"/>
      <c r="H116" s="7">
        <f>H117</f>
        <v>93602.92</v>
      </c>
      <c r="I116" s="53"/>
      <c r="J116" s="47"/>
      <c r="K116" s="47"/>
      <c r="L116" s="47"/>
      <c r="M116" s="7">
        <f t="shared" ref="M116:N116" si="36">M117</f>
        <v>93097.919999999998</v>
      </c>
      <c r="N116" s="7">
        <f t="shared" si="36"/>
        <v>93097.919999999998</v>
      </c>
    </row>
    <row r="117" spans="1:18" ht="13.5">
      <c r="A117" s="98">
        <v>54</v>
      </c>
      <c r="B117" s="3" t="s">
        <v>23</v>
      </c>
      <c r="C117" s="6" t="s">
        <v>458</v>
      </c>
      <c r="D117" s="4" t="s">
        <v>41</v>
      </c>
      <c r="E117" s="4" t="s">
        <v>278</v>
      </c>
      <c r="F117" s="4" t="s">
        <v>100</v>
      </c>
      <c r="G117" s="4" t="s">
        <v>22</v>
      </c>
      <c r="H117" s="130">
        <v>93602.92</v>
      </c>
      <c r="I117" s="53"/>
      <c r="J117" s="5"/>
      <c r="K117" s="5"/>
      <c r="L117" s="5"/>
      <c r="M117" s="5">
        <v>93097.919999999998</v>
      </c>
      <c r="N117" s="5">
        <v>93097.919999999998</v>
      </c>
      <c r="O117" s="59"/>
      <c r="Q117" s="30">
        <v>71338.240000000005</v>
      </c>
      <c r="R117" s="32">
        <v>505</v>
      </c>
    </row>
    <row r="118" spans="1:18" ht="38.25">
      <c r="A118" s="98"/>
      <c r="B118" s="1" t="s">
        <v>234</v>
      </c>
      <c r="C118" s="6" t="s">
        <v>458</v>
      </c>
      <c r="D118" s="6" t="s">
        <v>41</v>
      </c>
      <c r="E118" s="6" t="s">
        <v>278</v>
      </c>
      <c r="F118" s="6" t="s">
        <v>117</v>
      </c>
      <c r="G118" s="4"/>
      <c r="H118" s="7">
        <f>H119</f>
        <v>28115.57</v>
      </c>
      <c r="I118" s="52"/>
      <c r="J118" s="7"/>
      <c r="K118" s="7"/>
      <c r="L118" s="7"/>
      <c r="M118" s="7">
        <f t="shared" ref="M118:N118" si="37">M119</f>
        <v>28115.57</v>
      </c>
      <c r="N118" s="7">
        <f t="shared" si="37"/>
        <v>28115.57</v>
      </c>
      <c r="O118" s="59"/>
    </row>
    <row r="119" spans="1:18" ht="13.5">
      <c r="A119" s="98">
        <f>A117+1</f>
        <v>55</v>
      </c>
      <c r="B119" s="3" t="s">
        <v>25</v>
      </c>
      <c r="C119" s="6" t="s">
        <v>458</v>
      </c>
      <c r="D119" s="4" t="s">
        <v>41</v>
      </c>
      <c r="E119" s="4" t="s">
        <v>119</v>
      </c>
      <c r="F119" s="4" t="s">
        <v>117</v>
      </c>
      <c r="G119" s="4" t="s">
        <v>24</v>
      </c>
      <c r="H119" s="5">
        <v>28115.57</v>
      </c>
      <c r="I119" s="53"/>
      <c r="J119" s="5"/>
      <c r="K119" s="5"/>
      <c r="L119" s="5"/>
      <c r="M119" s="5">
        <v>28115.57</v>
      </c>
      <c r="N119" s="5">
        <v>28115.57</v>
      </c>
      <c r="O119" s="59"/>
      <c r="Q119" s="30">
        <v>22829.05</v>
      </c>
    </row>
    <row r="120" spans="1:18" ht="38.25">
      <c r="A120" s="98"/>
      <c r="B120" s="1" t="s">
        <v>271</v>
      </c>
      <c r="C120" s="6" t="s">
        <v>458</v>
      </c>
      <c r="D120" s="6" t="s">
        <v>41</v>
      </c>
      <c r="E120" s="6" t="s">
        <v>278</v>
      </c>
      <c r="F120" s="6" t="s">
        <v>139</v>
      </c>
      <c r="G120" s="4"/>
      <c r="H120" s="7">
        <f>H121+H122+H123</f>
        <v>1500</v>
      </c>
      <c r="I120" s="52"/>
      <c r="J120" s="7"/>
      <c r="K120" s="7"/>
      <c r="L120" s="7"/>
      <c r="M120" s="7">
        <f t="shared" ref="M120:N120" si="38">M121+M122+M123</f>
        <v>1500</v>
      </c>
      <c r="N120" s="7">
        <f t="shared" si="38"/>
        <v>1500</v>
      </c>
      <c r="O120" s="59"/>
    </row>
    <row r="121" spans="1:18" ht="13.5">
      <c r="A121" s="98"/>
      <c r="B121" s="3" t="s">
        <v>272</v>
      </c>
      <c r="C121" s="6" t="s">
        <v>458</v>
      </c>
      <c r="D121" s="4" t="s">
        <v>41</v>
      </c>
      <c r="E121" s="4" t="s">
        <v>278</v>
      </c>
      <c r="F121" s="4" t="s">
        <v>139</v>
      </c>
      <c r="G121" s="4" t="s">
        <v>140</v>
      </c>
      <c r="H121" s="5">
        <v>500</v>
      </c>
      <c r="I121" s="53"/>
      <c r="J121" s="5"/>
      <c r="K121" s="5"/>
      <c r="L121" s="5"/>
      <c r="M121" s="5">
        <v>500</v>
      </c>
      <c r="N121" s="5">
        <v>500</v>
      </c>
      <c r="O121" s="59"/>
    </row>
    <row r="122" spans="1:18" ht="13.5">
      <c r="A122" s="98">
        <f>A119+1</f>
        <v>56</v>
      </c>
      <c r="B122" s="36" t="s">
        <v>167</v>
      </c>
      <c r="C122" s="6" t="s">
        <v>458</v>
      </c>
      <c r="D122" s="4" t="s">
        <v>41</v>
      </c>
      <c r="E122" s="4" t="s">
        <v>278</v>
      </c>
      <c r="F122" s="4" t="s">
        <v>139</v>
      </c>
      <c r="G122" s="4" t="s">
        <v>168</v>
      </c>
      <c r="H122" s="5">
        <v>500</v>
      </c>
      <c r="I122" s="53"/>
      <c r="J122" s="5"/>
      <c r="K122" s="5"/>
      <c r="L122" s="5"/>
      <c r="M122" s="5">
        <v>500</v>
      </c>
      <c r="N122" s="5">
        <v>500</v>
      </c>
      <c r="O122" s="59"/>
    </row>
    <row r="123" spans="1:18" ht="13.5">
      <c r="A123" s="98">
        <v>57</v>
      </c>
      <c r="B123" s="36" t="s">
        <v>169</v>
      </c>
      <c r="C123" s="6" t="s">
        <v>458</v>
      </c>
      <c r="D123" s="135" t="s">
        <v>41</v>
      </c>
      <c r="E123" s="4" t="s">
        <v>278</v>
      </c>
      <c r="F123" s="135" t="s">
        <v>139</v>
      </c>
      <c r="G123" s="135" t="s">
        <v>34</v>
      </c>
      <c r="H123" s="44">
        <v>500</v>
      </c>
      <c r="I123" s="135"/>
      <c r="J123" s="38"/>
      <c r="K123" s="46"/>
      <c r="L123" s="5"/>
      <c r="M123" s="44">
        <v>500</v>
      </c>
      <c r="N123" s="44">
        <v>500</v>
      </c>
      <c r="O123" s="60"/>
    </row>
    <row r="124" spans="1:18" ht="25.5">
      <c r="A124" s="98"/>
      <c r="B124" s="37" t="s">
        <v>273</v>
      </c>
      <c r="C124" s="6" t="s">
        <v>458</v>
      </c>
      <c r="D124" s="6" t="s">
        <v>41</v>
      </c>
      <c r="E124" s="6" t="s">
        <v>278</v>
      </c>
      <c r="F124" s="6" t="s">
        <v>198</v>
      </c>
      <c r="G124" s="4"/>
      <c r="H124" s="7">
        <f>H125</f>
        <v>10881.51</v>
      </c>
      <c r="I124" s="53"/>
      <c r="J124" s="5"/>
      <c r="K124" s="5"/>
      <c r="L124" s="5"/>
      <c r="M124" s="7">
        <f t="shared" ref="M124:N125" si="39">M125</f>
        <v>3486.51</v>
      </c>
      <c r="N124" s="7">
        <f t="shared" si="39"/>
        <v>6386.51</v>
      </c>
    </row>
    <row r="125" spans="1:18" ht="25.5">
      <c r="A125" s="98"/>
      <c r="B125" s="37" t="s">
        <v>274</v>
      </c>
      <c r="C125" s="6" t="s">
        <v>458</v>
      </c>
      <c r="D125" s="6" t="s">
        <v>41</v>
      </c>
      <c r="E125" s="6" t="s">
        <v>278</v>
      </c>
      <c r="F125" s="6" t="s">
        <v>87</v>
      </c>
      <c r="G125" s="4"/>
      <c r="H125" s="7">
        <f>H126</f>
        <v>10881.51</v>
      </c>
      <c r="I125" s="53"/>
      <c r="J125" s="5"/>
      <c r="K125" s="5"/>
      <c r="L125" s="5"/>
      <c r="M125" s="7">
        <f t="shared" si="39"/>
        <v>3486.51</v>
      </c>
      <c r="N125" s="7">
        <f t="shared" si="39"/>
        <v>6386.51</v>
      </c>
    </row>
    <row r="126" spans="1:18" ht="13.5">
      <c r="A126" s="98">
        <v>58</v>
      </c>
      <c r="B126" s="37" t="s">
        <v>153</v>
      </c>
      <c r="C126" s="6" t="s">
        <v>458</v>
      </c>
      <c r="D126" s="6" t="s">
        <v>41</v>
      </c>
      <c r="E126" s="6" t="s">
        <v>278</v>
      </c>
      <c r="F126" s="6" t="s">
        <v>87</v>
      </c>
      <c r="G126" s="4"/>
      <c r="H126" s="7">
        <f>H127+H129+H128</f>
        <v>10881.51</v>
      </c>
      <c r="I126" s="53"/>
      <c r="J126" s="5"/>
      <c r="K126" s="5"/>
      <c r="L126" s="5"/>
      <c r="M126" s="7">
        <f t="shared" ref="M126:N126" si="40">M127+M129</f>
        <v>3486.51</v>
      </c>
      <c r="N126" s="7">
        <f t="shared" si="40"/>
        <v>6386.51</v>
      </c>
    </row>
    <row r="127" spans="1:18" ht="15.75" customHeight="1">
      <c r="A127" s="98">
        <v>59</v>
      </c>
      <c r="B127" s="3" t="s">
        <v>29</v>
      </c>
      <c r="C127" s="6" t="s">
        <v>458</v>
      </c>
      <c r="D127" s="4" t="s">
        <v>41</v>
      </c>
      <c r="E127" s="4" t="s">
        <v>119</v>
      </c>
      <c r="F127" s="4" t="s">
        <v>87</v>
      </c>
      <c r="G127" s="4" t="s">
        <v>28</v>
      </c>
      <c r="H127" s="5">
        <v>1000</v>
      </c>
      <c r="I127" s="53"/>
      <c r="J127" s="5"/>
      <c r="K127" s="5"/>
      <c r="L127" s="5"/>
      <c r="M127" s="5">
        <v>1000</v>
      </c>
      <c r="N127" s="5">
        <v>1000</v>
      </c>
      <c r="O127" s="60"/>
    </row>
    <row r="128" spans="1:18" ht="24" customHeight="1">
      <c r="A128" s="98">
        <f>A126+1</f>
        <v>59</v>
      </c>
      <c r="B128" s="3" t="s">
        <v>38</v>
      </c>
      <c r="C128" s="6" t="s">
        <v>458</v>
      </c>
      <c r="D128" s="4" t="s">
        <v>41</v>
      </c>
      <c r="E128" s="4" t="s">
        <v>119</v>
      </c>
      <c r="F128" s="4" t="s">
        <v>87</v>
      </c>
      <c r="G128" s="4" t="s">
        <v>37</v>
      </c>
      <c r="H128" s="130">
        <v>5000</v>
      </c>
      <c r="I128" s="53"/>
      <c r="J128" s="5"/>
      <c r="K128" s="5"/>
      <c r="L128" s="5"/>
      <c r="M128" s="5">
        <v>2486.5100000000002</v>
      </c>
      <c r="N128" s="5">
        <v>5386.51</v>
      </c>
      <c r="O128" s="60"/>
      <c r="R128" s="32">
        <v>5000</v>
      </c>
    </row>
    <row r="129" spans="1:18" ht="24" customHeight="1">
      <c r="A129" s="98">
        <f>A127+1</f>
        <v>60</v>
      </c>
      <c r="B129" s="48" t="s">
        <v>180</v>
      </c>
      <c r="C129" s="6" t="s">
        <v>458</v>
      </c>
      <c r="D129" s="4" t="s">
        <v>41</v>
      </c>
      <c r="E129" s="4" t="s">
        <v>119</v>
      </c>
      <c r="F129" s="4" t="s">
        <v>87</v>
      </c>
      <c r="G129" s="4" t="s">
        <v>181</v>
      </c>
      <c r="H129" s="130">
        <v>4881.51</v>
      </c>
      <c r="I129" s="53"/>
      <c r="J129" s="5"/>
      <c r="K129" s="5"/>
      <c r="L129" s="5"/>
      <c r="M129" s="5">
        <v>2486.5100000000002</v>
      </c>
      <c r="N129" s="5">
        <v>5386.51</v>
      </c>
      <c r="O129" s="60"/>
      <c r="R129" s="32">
        <v>2995</v>
      </c>
    </row>
    <row r="130" spans="1:18" ht="28.5" customHeight="1">
      <c r="A130" s="98">
        <f t="shared" si="7"/>
        <v>61</v>
      </c>
      <c r="B130" s="1" t="s">
        <v>398</v>
      </c>
      <c r="C130" s="6" t="s">
        <v>458</v>
      </c>
      <c r="D130" s="6" t="s">
        <v>80</v>
      </c>
      <c r="E130" s="6"/>
      <c r="F130" s="6"/>
      <c r="G130" s="6"/>
      <c r="H130" s="7">
        <f>H131+H166</f>
        <v>2531200</v>
      </c>
      <c r="I130" s="54">
        <v>-10000</v>
      </c>
      <c r="J130" s="7" t="e">
        <f>J131+J166</f>
        <v>#REF!</v>
      </c>
      <c r="K130" s="7" t="e">
        <f>K131+K166</f>
        <v>#REF!</v>
      </c>
      <c r="L130" s="7" t="e">
        <f>L131+L166</f>
        <v>#REF!</v>
      </c>
      <c r="M130" s="7">
        <f t="shared" ref="M130:N130" si="41">M131+M166</f>
        <v>1622658.44</v>
      </c>
      <c r="N130" s="7">
        <f t="shared" si="41"/>
        <v>1412800</v>
      </c>
    </row>
    <row r="131" spans="1:18" ht="36.75" customHeight="1">
      <c r="A131" s="98">
        <f t="shared" si="7"/>
        <v>62</v>
      </c>
      <c r="B131" s="1" t="s">
        <v>44</v>
      </c>
      <c r="C131" s="6" t="s">
        <v>458</v>
      </c>
      <c r="D131" s="6" t="s">
        <v>43</v>
      </c>
      <c r="E131" s="6"/>
      <c r="F131" s="6" t="s">
        <v>50</v>
      </c>
      <c r="G131" s="6"/>
      <c r="H131" s="7">
        <f>H140</f>
        <v>11000</v>
      </c>
      <c r="I131" s="54"/>
      <c r="J131" s="47">
        <f>J138 +J141</f>
        <v>0</v>
      </c>
      <c r="K131" s="47">
        <f>K138 +K141</f>
        <v>0</v>
      </c>
      <c r="L131" s="47">
        <f>L138 +L141</f>
        <v>0</v>
      </c>
      <c r="M131" s="7">
        <f t="shared" ref="M131:N131" si="42">M140</f>
        <v>11000</v>
      </c>
      <c r="N131" s="7">
        <f t="shared" si="42"/>
        <v>11000</v>
      </c>
    </row>
    <row r="132" spans="1:18" ht="28.5" hidden="1" customHeight="1">
      <c r="A132" s="98">
        <v>63</v>
      </c>
      <c r="B132" s="1" t="s">
        <v>191</v>
      </c>
      <c r="C132" s="6" t="s">
        <v>458</v>
      </c>
      <c r="D132" s="6" t="s">
        <v>43</v>
      </c>
      <c r="E132" s="6" t="s">
        <v>196</v>
      </c>
      <c r="F132" s="6"/>
      <c r="G132" s="6"/>
      <c r="H132" s="7">
        <f t="shared" ref="H132:H136" si="43">H133</f>
        <v>0</v>
      </c>
      <c r="I132" s="54"/>
      <c r="J132" s="47"/>
      <c r="K132" s="47"/>
      <c r="L132" s="47"/>
      <c r="M132" s="7">
        <f t="shared" ref="M132:N136" si="44">M133</f>
        <v>0</v>
      </c>
      <c r="N132" s="7">
        <f t="shared" si="44"/>
        <v>0</v>
      </c>
    </row>
    <row r="133" spans="1:18" ht="28.5" hidden="1" customHeight="1">
      <c r="A133" s="98">
        <v>64</v>
      </c>
      <c r="B133" s="1" t="s">
        <v>197</v>
      </c>
      <c r="C133" s="6" t="s">
        <v>458</v>
      </c>
      <c r="D133" s="6" t="s">
        <v>43</v>
      </c>
      <c r="E133" s="6" t="s">
        <v>211</v>
      </c>
      <c r="F133" s="6"/>
      <c r="G133" s="6"/>
      <c r="H133" s="7">
        <f t="shared" si="43"/>
        <v>0</v>
      </c>
      <c r="I133" s="54"/>
      <c r="J133" s="47"/>
      <c r="K133" s="47"/>
      <c r="L133" s="47"/>
      <c r="M133" s="7">
        <f t="shared" si="44"/>
        <v>0</v>
      </c>
      <c r="N133" s="7">
        <f t="shared" si="44"/>
        <v>0</v>
      </c>
    </row>
    <row r="134" spans="1:18" ht="54.75" hidden="1" customHeight="1">
      <c r="A134" s="98">
        <v>65</v>
      </c>
      <c r="B134" s="1" t="s">
        <v>213</v>
      </c>
      <c r="C134" s="6" t="s">
        <v>458</v>
      </c>
      <c r="D134" s="6" t="s">
        <v>43</v>
      </c>
      <c r="E134" s="6" t="s">
        <v>212</v>
      </c>
      <c r="F134" s="6"/>
      <c r="G134" s="6"/>
      <c r="H134" s="7">
        <f t="shared" si="43"/>
        <v>0</v>
      </c>
      <c r="I134" s="54"/>
      <c r="J134" s="47"/>
      <c r="K134" s="47"/>
      <c r="L134" s="47"/>
      <c r="M134" s="7">
        <f t="shared" si="44"/>
        <v>0</v>
      </c>
      <c r="N134" s="7">
        <f t="shared" si="44"/>
        <v>0</v>
      </c>
    </row>
    <row r="135" spans="1:18" ht="33" hidden="1" customHeight="1">
      <c r="A135" s="98">
        <v>66</v>
      </c>
      <c r="B135" s="57" t="s">
        <v>202</v>
      </c>
      <c r="C135" s="6" t="s">
        <v>458</v>
      </c>
      <c r="D135" s="6" t="s">
        <v>43</v>
      </c>
      <c r="E135" s="6" t="s">
        <v>212</v>
      </c>
      <c r="F135" s="6" t="s">
        <v>198</v>
      </c>
      <c r="G135" s="6"/>
      <c r="H135" s="7">
        <f t="shared" si="43"/>
        <v>0</v>
      </c>
      <c r="I135" s="54"/>
      <c r="J135" s="47"/>
      <c r="K135" s="47"/>
      <c r="L135" s="47"/>
      <c r="M135" s="7">
        <f t="shared" si="44"/>
        <v>0</v>
      </c>
      <c r="N135" s="7">
        <f t="shared" si="44"/>
        <v>0</v>
      </c>
    </row>
    <row r="136" spans="1:18" ht="36.75" hidden="1" customHeight="1">
      <c r="A136" s="98">
        <v>67</v>
      </c>
      <c r="B136" s="57" t="s">
        <v>200</v>
      </c>
      <c r="C136" s="6" t="s">
        <v>458</v>
      </c>
      <c r="D136" s="6" t="s">
        <v>43</v>
      </c>
      <c r="E136" s="6" t="s">
        <v>212</v>
      </c>
      <c r="F136" s="6" t="s">
        <v>199</v>
      </c>
      <c r="G136" s="6"/>
      <c r="H136" s="7">
        <f t="shared" si="43"/>
        <v>0</v>
      </c>
      <c r="I136" s="54"/>
      <c r="J136" s="47"/>
      <c r="K136" s="47"/>
      <c r="L136" s="47"/>
      <c r="M136" s="7">
        <f t="shared" si="44"/>
        <v>0</v>
      </c>
      <c r="N136" s="7">
        <f t="shared" si="44"/>
        <v>0</v>
      </c>
    </row>
    <row r="137" spans="1:18" ht="22.5" hidden="1" customHeight="1">
      <c r="A137" s="98">
        <v>68</v>
      </c>
      <c r="B137" s="36" t="s">
        <v>153</v>
      </c>
      <c r="C137" s="6" t="s">
        <v>458</v>
      </c>
      <c r="D137" s="6" t="s">
        <v>43</v>
      </c>
      <c r="E137" s="6" t="s">
        <v>212</v>
      </c>
      <c r="F137" s="6" t="s">
        <v>87</v>
      </c>
      <c r="G137" s="6"/>
      <c r="H137" s="7">
        <f>H138+H139</f>
        <v>0</v>
      </c>
      <c r="I137" s="54"/>
      <c r="J137" s="47"/>
      <c r="K137" s="47"/>
      <c r="L137" s="47"/>
      <c r="M137" s="7">
        <f t="shared" ref="M137:N137" si="45">M138+M139</f>
        <v>0</v>
      </c>
      <c r="N137" s="7">
        <f t="shared" si="45"/>
        <v>0</v>
      </c>
    </row>
    <row r="138" spans="1:18" ht="29.25" hidden="1" customHeight="1">
      <c r="A138" s="98">
        <v>69</v>
      </c>
      <c r="B138" s="3" t="s">
        <v>116</v>
      </c>
      <c r="C138" s="6" t="s">
        <v>458</v>
      </c>
      <c r="D138" s="4" t="s">
        <v>43</v>
      </c>
      <c r="E138" s="4" t="s">
        <v>212</v>
      </c>
      <c r="F138" s="4" t="s">
        <v>87</v>
      </c>
      <c r="G138" s="4" t="s">
        <v>34</v>
      </c>
      <c r="H138" s="5"/>
      <c r="I138" s="54"/>
      <c r="J138" s="5"/>
      <c r="K138" s="5"/>
      <c r="L138" s="5"/>
      <c r="M138" s="5"/>
      <c r="N138" s="5"/>
      <c r="P138" s="128"/>
    </row>
    <row r="139" spans="1:18" ht="29.25" hidden="1" customHeight="1">
      <c r="A139" s="98">
        <v>69</v>
      </c>
      <c r="B139" s="3" t="s">
        <v>184</v>
      </c>
      <c r="C139" s="6" t="s">
        <v>458</v>
      </c>
      <c r="D139" s="4" t="s">
        <v>43</v>
      </c>
      <c r="E139" s="4" t="s">
        <v>212</v>
      </c>
      <c r="F139" s="4" t="s">
        <v>87</v>
      </c>
      <c r="G139" s="4" t="s">
        <v>175</v>
      </c>
      <c r="H139" s="5"/>
      <c r="I139" s="54"/>
      <c r="J139" s="5"/>
      <c r="K139" s="5"/>
      <c r="L139" s="5"/>
      <c r="M139" s="5"/>
      <c r="N139" s="5"/>
      <c r="P139" s="128"/>
    </row>
    <row r="140" spans="1:18" ht="28.5" customHeight="1">
      <c r="A140" s="98">
        <v>70</v>
      </c>
      <c r="B140" s="1" t="s">
        <v>279</v>
      </c>
      <c r="C140" s="6" t="s">
        <v>458</v>
      </c>
      <c r="D140" s="6" t="s">
        <v>43</v>
      </c>
      <c r="E140" s="6" t="s">
        <v>282</v>
      </c>
      <c r="F140" s="4"/>
      <c r="G140" s="4"/>
      <c r="H140" s="7">
        <f>H141+H148+H159</f>
        <v>11000</v>
      </c>
      <c r="I140" s="54"/>
      <c r="J140" s="5"/>
      <c r="K140" s="5"/>
      <c r="L140" s="5"/>
      <c r="M140" s="7">
        <f t="shared" ref="M140:N140" si="46">M141+M148+M159</f>
        <v>11000</v>
      </c>
      <c r="N140" s="7">
        <f t="shared" si="46"/>
        <v>11000</v>
      </c>
    </row>
    <row r="141" spans="1:18" ht="26.25" customHeight="1">
      <c r="A141" s="98">
        <v>71</v>
      </c>
      <c r="B141" s="9" t="s">
        <v>280</v>
      </c>
      <c r="C141" s="6" t="s">
        <v>458</v>
      </c>
      <c r="D141" s="6" t="s">
        <v>43</v>
      </c>
      <c r="E141" s="6" t="s">
        <v>283</v>
      </c>
      <c r="F141" s="6"/>
      <c r="G141" s="6" t="s">
        <v>50</v>
      </c>
      <c r="H141" s="7">
        <f t="shared" ref="H141:H146" si="47">H142</f>
        <v>3000</v>
      </c>
      <c r="I141" s="117"/>
      <c r="J141" s="7">
        <f>J147</f>
        <v>0</v>
      </c>
      <c r="K141" s="7">
        <f>K147</f>
        <v>0</v>
      </c>
      <c r="L141" s="7">
        <f>L147</f>
        <v>0</v>
      </c>
      <c r="M141" s="7">
        <f t="shared" ref="M141:N146" si="48">M142</f>
        <v>3000</v>
      </c>
      <c r="N141" s="7">
        <f t="shared" si="48"/>
        <v>3000</v>
      </c>
    </row>
    <row r="142" spans="1:18" ht="25.5" customHeight="1">
      <c r="A142" s="98"/>
      <c r="B142" s="9" t="s">
        <v>402</v>
      </c>
      <c r="C142" s="6" t="s">
        <v>458</v>
      </c>
      <c r="D142" s="6" t="s">
        <v>43</v>
      </c>
      <c r="E142" s="6" t="s">
        <v>284</v>
      </c>
      <c r="F142" s="6"/>
      <c r="G142" s="6"/>
      <c r="H142" s="7">
        <f t="shared" si="47"/>
        <v>3000</v>
      </c>
      <c r="I142" s="117"/>
      <c r="J142" s="7"/>
      <c r="K142" s="7"/>
      <c r="L142" s="7"/>
      <c r="M142" s="7">
        <f t="shared" si="48"/>
        <v>3000</v>
      </c>
      <c r="N142" s="7">
        <f t="shared" si="48"/>
        <v>3000</v>
      </c>
    </row>
    <row r="143" spans="1:18" ht="82.5" customHeight="1">
      <c r="A143" s="98">
        <v>72</v>
      </c>
      <c r="B143" s="58" t="s">
        <v>452</v>
      </c>
      <c r="C143" s="6" t="s">
        <v>458</v>
      </c>
      <c r="D143" s="6" t="s">
        <v>43</v>
      </c>
      <c r="E143" s="6" t="s">
        <v>285</v>
      </c>
      <c r="F143" s="6"/>
      <c r="G143" s="6"/>
      <c r="H143" s="7">
        <f t="shared" si="47"/>
        <v>3000</v>
      </c>
      <c r="I143" s="117"/>
      <c r="J143" s="7"/>
      <c r="K143" s="7"/>
      <c r="L143" s="7"/>
      <c r="M143" s="7">
        <f t="shared" si="48"/>
        <v>3000</v>
      </c>
      <c r="N143" s="7">
        <f t="shared" si="48"/>
        <v>3000</v>
      </c>
    </row>
    <row r="144" spans="1:18" ht="41.25" customHeight="1">
      <c r="A144" s="98">
        <v>73</v>
      </c>
      <c r="B144" s="67" t="s">
        <v>201</v>
      </c>
      <c r="C144" s="6" t="s">
        <v>458</v>
      </c>
      <c r="D144" s="6" t="s">
        <v>43</v>
      </c>
      <c r="E144" s="6" t="s">
        <v>285</v>
      </c>
      <c r="F144" s="6" t="s">
        <v>198</v>
      </c>
      <c r="G144" s="6"/>
      <c r="H144" s="7">
        <f t="shared" si="47"/>
        <v>3000</v>
      </c>
      <c r="I144" s="54"/>
      <c r="J144" s="47"/>
      <c r="K144" s="47"/>
      <c r="L144" s="47"/>
      <c r="M144" s="7">
        <f t="shared" si="48"/>
        <v>3000</v>
      </c>
      <c r="N144" s="7">
        <f t="shared" si="48"/>
        <v>3000</v>
      </c>
    </row>
    <row r="145" spans="1:16" ht="41.25" customHeight="1">
      <c r="A145" s="98">
        <v>74</v>
      </c>
      <c r="B145" s="67" t="s">
        <v>200</v>
      </c>
      <c r="C145" s="6" t="s">
        <v>458</v>
      </c>
      <c r="D145" s="6" t="s">
        <v>43</v>
      </c>
      <c r="E145" s="6" t="s">
        <v>285</v>
      </c>
      <c r="F145" s="6" t="s">
        <v>199</v>
      </c>
      <c r="G145" s="6"/>
      <c r="H145" s="7">
        <f t="shared" si="47"/>
        <v>3000</v>
      </c>
      <c r="I145" s="54"/>
      <c r="J145" s="47"/>
      <c r="K145" s="47"/>
      <c r="L145" s="47"/>
      <c r="M145" s="7">
        <f t="shared" si="48"/>
        <v>3000</v>
      </c>
      <c r="N145" s="7">
        <f t="shared" si="48"/>
        <v>3000</v>
      </c>
    </row>
    <row r="146" spans="1:16" ht="41.25" customHeight="1">
      <c r="A146" s="98">
        <v>75</v>
      </c>
      <c r="B146" s="37" t="s">
        <v>153</v>
      </c>
      <c r="C146" s="6" t="s">
        <v>458</v>
      </c>
      <c r="D146" s="6" t="s">
        <v>43</v>
      </c>
      <c r="E146" s="6" t="s">
        <v>285</v>
      </c>
      <c r="F146" s="6" t="s">
        <v>87</v>
      </c>
      <c r="G146" s="6"/>
      <c r="H146" s="7">
        <f t="shared" si="47"/>
        <v>3000</v>
      </c>
      <c r="I146" s="54"/>
      <c r="J146" s="47"/>
      <c r="K146" s="47"/>
      <c r="L146" s="47"/>
      <c r="M146" s="7">
        <f t="shared" si="48"/>
        <v>3000</v>
      </c>
      <c r="N146" s="7">
        <f t="shared" si="48"/>
        <v>3000</v>
      </c>
    </row>
    <row r="147" spans="1:16" ht="25.5">
      <c r="A147" s="98">
        <v>76</v>
      </c>
      <c r="B147" s="48" t="s">
        <v>180</v>
      </c>
      <c r="C147" s="6" t="s">
        <v>458</v>
      </c>
      <c r="D147" s="4" t="s">
        <v>43</v>
      </c>
      <c r="E147" s="4" t="s">
        <v>285</v>
      </c>
      <c r="F147" s="4" t="s">
        <v>87</v>
      </c>
      <c r="G147" s="4" t="s">
        <v>181</v>
      </c>
      <c r="H147" s="5">
        <v>3000</v>
      </c>
      <c r="I147" s="117"/>
      <c r="J147" s="5"/>
      <c r="K147" s="5"/>
      <c r="L147" s="5"/>
      <c r="M147" s="5">
        <v>3000</v>
      </c>
      <c r="N147" s="5">
        <v>3000</v>
      </c>
    </row>
    <row r="148" spans="1:16" ht="25.5">
      <c r="A148" s="98"/>
      <c r="B148" s="9" t="s">
        <v>281</v>
      </c>
      <c r="C148" s="6" t="s">
        <v>458</v>
      </c>
      <c r="D148" s="6" t="s">
        <v>43</v>
      </c>
      <c r="E148" s="6" t="s">
        <v>286</v>
      </c>
      <c r="F148" s="4"/>
      <c r="G148" s="4"/>
      <c r="H148" s="7">
        <f>H149</f>
        <v>2000</v>
      </c>
      <c r="I148" s="117"/>
      <c r="J148" s="7"/>
      <c r="K148" s="7"/>
      <c r="L148" s="7"/>
      <c r="M148" s="7">
        <f t="shared" ref="M148:N152" si="49">M149</f>
        <v>2000</v>
      </c>
      <c r="N148" s="7">
        <f t="shared" si="49"/>
        <v>2000</v>
      </c>
    </row>
    <row r="149" spans="1:16" ht="38.25">
      <c r="A149" s="98">
        <v>77</v>
      </c>
      <c r="B149" s="106" t="s">
        <v>403</v>
      </c>
      <c r="C149" s="6" t="s">
        <v>458</v>
      </c>
      <c r="D149" s="6" t="s">
        <v>43</v>
      </c>
      <c r="E149" s="6" t="s">
        <v>287</v>
      </c>
      <c r="F149" s="4"/>
      <c r="G149" s="4"/>
      <c r="H149" s="7">
        <f>H150</f>
        <v>2000</v>
      </c>
      <c r="I149" s="117"/>
      <c r="J149" s="5"/>
      <c r="K149" s="5"/>
      <c r="L149" s="5"/>
      <c r="M149" s="7">
        <f t="shared" si="49"/>
        <v>2000</v>
      </c>
      <c r="N149" s="7">
        <f t="shared" si="49"/>
        <v>2000</v>
      </c>
    </row>
    <row r="150" spans="1:16" ht="82.5" customHeight="1">
      <c r="A150" s="98">
        <v>78</v>
      </c>
      <c r="B150" s="58" t="s">
        <v>452</v>
      </c>
      <c r="C150" s="6" t="s">
        <v>458</v>
      </c>
      <c r="D150" s="6" t="s">
        <v>43</v>
      </c>
      <c r="E150" s="6" t="s">
        <v>288</v>
      </c>
      <c r="F150" s="6"/>
      <c r="G150" s="6"/>
      <c r="H150" s="7">
        <f>H151</f>
        <v>2000</v>
      </c>
      <c r="I150" s="117"/>
      <c r="J150" s="7"/>
      <c r="K150" s="7"/>
      <c r="L150" s="7"/>
      <c r="M150" s="7">
        <f t="shared" si="49"/>
        <v>2000</v>
      </c>
      <c r="N150" s="7">
        <f t="shared" si="49"/>
        <v>2000</v>
      </c>
    </row>
    <row r="151" spans="1:16" ht="41.25" customHeight="1">
      <c r="A151" s="98">
        <v>79</v>
      </c>
      <c r="B151" s="67" t="s">
        <v>201</v>
      </c>
      <c r="C151" s="6" t="s">
        <v>458</v>
      </c>
      <c r="D151" s="6" t="s">
        <v>43</v>
      </c>
      <c r="E151" s="6" t="s">
        <v>288</v>
      </c>
      <c r="F151" s="6" t="s">
        <v>198</v>
      </c>
      <c r="G151" s="6"/>
      <c r="H151" s="7">
        <f>H152</f>
        <v>2000</v>
      </c>
      <c r="I151" s="54"/>
      <c r="J151" s="47"/>
      <c r="K151" s="47"/>
      <c r="L151" s="47"/>
      <c r="M151" s="7">
        <f t="shared" si="49"/>
        <v>2000</v>
      </c>
      <c r="N151" s="7">
        <f t="shared" si="49"/>
        <v>2000</v>
      </c>
    </row>
    <row r="152" spans="1:16" ht="41.25" customHeight="1">
      <c r="A152" s="98">
        <v>80</v>
      </c>
      <c r="B152" s="67" t="s">
        <v>200</v>
      </c>
      <c r="C152" s="6" t="s">
        <v>458</v>
      </c>
      <c r="D152" s="6" t="s">
        <v>43</v>
      </c>
      <c r="E152" s="6" t="s">
        <v>288</v>
      </c>
      <c r="F152" s="6" t="s">
        <v>199</v>
      </c>
      <c r="G152" s="6"/>
      <c r="H152" s="7">
        <f>H153</f>
        <v>2000</v>
      </c>
      <c r="I152" s="54"/>
      <c r="J152" s="47"/>
      <c r="K152" s="47"/>
      <c r="L152" s="47"/>
      <c r="M152" s="7">
        <f t="shared" si="49"/>
        <v>2000</v>
      </c>
      <c r="N152" s="7">
        <f t="shared" si="49"/>
        <v>2000</v>
      </c>
    </row>
    <row r="153" spans="1:16" ht="41.25" customHeight="1">
      <c r="A153" s="98">
        <v>81</v>
      </c>
      <c r="B153" s="37" t="s">
        <v>153</v>
      </c>
      <c r="C153" s="6" t="s">
        <v>458</v>
      </c>
      <c r="D153" s="6" t="s">
        <v>43</v>
      </c>
      <c r="E153" s="6" t="s">
        <v>288</v>
      </c>
      <c r="F153" s="6" t="s">
        <v>87</v>
      </c>
      <c r="G153" s="6"/>
      <c r="H153" s="7">
        <f>H154+H155+H156+H157+H158</f>
        <v>2000</v>
      </c>
      <c r="I153" s="54"/>
      <c r="J153" s="47"/>
      <c r="K153" s="47"/>
      <c r="L153" s="47"/>
      <c r="M153" s="7">
        <f t="shared" ref="M153:N153" si="50">M154+M155+M156+M157+M158</f>
        <v>2000</v>
      </c>
      <c r="N153" s="7">
        <f t="shared" si="50"/>
        <v>2000</v>
      </c>
    </row>
    <row r="154" spans="1:16" ht="13.5" hidden="1">
      <c r="A154" s="98">
        <v>82</v>
      </c>
      <c r="B154" s="3" t="s">
        <v>33</v>
      </c>
      <c r="C154" s="6" t="s">
        <v>458</v>
      </c>
      <c r="D154" s="4" t="s">
        <v>43</v>
      </c>
      <c r="E154" s="4" t="s">
        <v>288</v>
      </c>
      <c r="F154" s="4" t="s">
        <v>87</v>
      </c>
      <c r="G154" s="4" t="s">
        <v>32</v>
      </c>
      <c r="H154" s="5"/>
      <c r="I154" s="117"/>
      <c r="J154" s="5"/>
      <c r="K154" s="5"/>
      <c r="L154" s="5"/>
      <c r="M154" s="5"/>
      <c r="N154" s="5"/>
      <c r="P154" s="56"/>
    </row>
    <row r="155" spans="1:16" ht="13.5">
      <c r="A155" s="98">
        <v>83</v>
      </c>
      <c r="B155" s="3" t="s">
        <v>116</v>
      </c>
      <c r="C155" s="6" t="s">
        <v>458</v>
      </c>
      <c r="D155" s="4" t="s">
        <v>43</v>
      </c>
      <c r="E155" s="4" t="s">
        <v>288</v>
      </c>
      <c r="F155" s="4" t="s">
        <v>87</v>
      </c>
      <c r="G155" s="4" t="s">
        <v>34</v>
      </c>
      <c r="H155" s="5">
        <v>1000</v>
      </c>
      <c r="I155" s="117"/>
      <c r="J155" s="5"/>
      <c r="K155" s="5"/>
      <c r="L155" s="5"/>
      <c r="M155" s="5">
        <v>1000</v>
      </c>
      <c r="N155" s="5">
        <v>1000</v>
      </c>
      <c r="P155" s="56"/>
    </row>
    <row r="156" spans="1:16" ht="13.5" hidden="1">
      <c r="A156" s="98">
        <v>84</v>
      </c>
      <c r="B156" s="50" t="s">
        <v>207</v>
      </c>
      <c r="C156" s="6" t="s">
        <v>458</v>
      </c>
      <c r="D156" s="4" t="s">
        <v>43</v>
      </c>
      <c r="E156" s="4" t="s">
        <v>288</v>
      </c>
      <c r="F156" s="4" t="s">
        <v>87</v>
      </c>
      <c r="G156" s="4" t="s">
        <v>206</v>
      </c>
      <c r="H156" s="5"/>
      <c r="I156" s="117"/>
      <c r="J156" s="5"/>
      <c r="K156" s="5"/>
      <c r="L156" s="5"/>
      <c r="M156" s="5"/>
      <c r="N156" s="5"/>
      <c r="P156" s="56"/>
    </row>
    <row r="157" spans="1:16" ht="27.75" customHeight="1">
      <c r="A157" s="98">
        <v>85</v>
      </c>
      <c r="B157" s="48" t="s">
        <v>180</v>
      </c>
      <c r="C157" s="6" t="s">
        <v>458</v>
      </c>
      <c r="D157" s="4" t="s">
        <v>43</v>
      </c>
      <c r="E157" s="4" t="s">
        <v>288</v>
      </c>
      <c r="F157" s="4" t="s">
        <v>87</v>
      </c>
      <c r="G157" s="4" t="s">
        <v>181</v>
      </c>
      <c r="H157" s="5">
        <v>1000</v>
      </c>
      <c r="I157" s="117"/>
      <c r="J157" s="5"/>
      <c r="K157" s="5"/>
      <c r="L157" s="5"/>
      <c r="M157" s="5">
        <v>1000</v>
      </c>
      <c r="N157" s="5">
        <v>1000</v>
      </c>
      <c r="P157" s="56"/>
    </row>
    <row r="158" spans="1:16" ht="25.5" hidden="1">
      <c r="A158" s="98">
        <v>86</v>
      </c>
      <c r="B158" s="48" t="s">
        <v>171</v>
      </c>
      <c r="C158" s="6" t="s">
        <v>458</v>
      </c>
      <c r="D158" s="135" t="s">
        <v>43</v>
      </c>
      <c r="E158" s="4" t="s">
        <v>288</v>
      </c>
      <c r="F158" s="135" t="s">
        <v>87</v>
      </c>
      <c r="G158" s="135" t="s">
        <v>170</v>
      </c>
      <c r="H158" s="5"/>
      <c r="I158" s="117"/>
      <c r="J158" s="5"/>
      <c r="K158" s="5"/>
      <c r="L158" s="5"/>
      <c r="M158" s="5"/>
      <c r="N158" s="5"/>
      <c r="P158" s="56"/>
    </row>
    <row r="159" spans="1:16" ht="25.5">
      <c r="A159" s="98"/>
      <c r="B159" s="1" t="s">
        <v>413</v>
      </c>
      <c r="C159" s="6" t="s">
        <v>458</v>
      </c>
      <c r="D159" s="6" t="s">
        <v>43</v>
      </c>
      <c r="E159" s="6" t="s">
        <v>415</v>
      </c>
      <c r="F159" s="4"/>
      <c r="G159" s="4"/>
      <c r="H159" s="7">
        <f t="shared" ref="H159:H164" si="51">H160</f>
        <v>6000</v>
      </c>
      <c r="I159" s="117"/>
      <c r="J159" s="7"/>
      <c r="K159" s="7"/>
      <c r="L159" s="7"/>
      <c r="M159" s="7">
        <f t="shared" ref="M159:N164" si="52">M160</f>
        <v>6000</v>
      </c>
      <c r="N159" s="7">
        <f t="shared" si="52"/>
        <v>6000</v>
      </c>
    </row>
    <row r="160" spans="1:16" ht="51">
      <c r="A160" s="98">
        <v>77</v>
      </c>
      <c r="B160" s="9" t="s">
        <v>414</v>
      </c>
      <c r="C160" s="6" t="s">
        <v>458</v>
      </c>
      <c r="D160" s="6" t="s">
        <v>43</v>
      </c>
      <c r="E160" s="6" t="s">
        <v>416</v>
      </c>
      <c r="F160" s="4"/>
      <c r="G160" s="4"/>
      <c r="H160" s="7">
        <f t="shared" si="51"/>
        <v>6000</v>
      </c>
      <c r="I160" s="117"/>
      <c r="J160" s="5"/>
      <c r="K160" s="5"/>
      <c r="L160" s="5"/>
      <c r="M160" s="7">
        <f t="shared" si="52"/>
        <v>6000</v>
      </c>
      <c r="N160" s="7">
        <f t="shared" si="52"/>
        <v>6000</v>
      </c>
    </row>
    <row r="161" spans="1:18" ht="66.75" customHeight="1">
      <c r="A161" s="98">
        <v>78</v>
      </c>
      <c r="B161" s="58" t="s">
        <v>452</v>
      </c>
      <c r="C161" s="6" t="s">
        <v>458</v>
      </c>
      <c r="D161" s="6" t="s">
        <v>43</v>
      </c>
      <c r="E161" s="6" t="s">
        <v>417</v>
      </c>
      <c r="F161" s="6"/>
      <c r="G161" s="6"/>
      <c r="H161" s="7">
        <f t="shared" si="51"/>
        <v>6000</v>
      </c>
      <c r="I161" s="117"/>
      <c r="J161" s="7"/>
      <c r="K161" s="7"/>
      <c r="L161" s="7"/>
      <c r="M161" s="7">
        <f t="shared" si="52"/>
        <v>6000</v>
      </c>
      <c r="N161" s="7">
        <f t="shared" si="52"/>
        <v>6000</v>
      </c>
    </row>
    <row r="162" spans="1:18" ht="41.25" customHeight="1">
      <c r="A162" s="98">
        <v>79</v>
      </c>
      <c r="B162" s="67" t="s">
        <v>201</v>
      </c>
      <c r="C162" s="6" t="s">
        <v>458</v>
      </c>
      <c r="D162" s="6" t="s">
        <v>43</v>
      </c>
      <c r="E162" s="6" t="s">
        <v>417</v>
      </c>
      <c r="F162" s="6" t="s">
        <v>198</v>
      </c>
      <c r="G162" s="6"/>
      <c r="H162" s="7">
        <f t="shared" si="51"/>
        <v>6000</v>
      </c>
      <c r="I162" s="54"/>
      <c r="J162" s="47"/>
      <c r="K162" s="47"/>
      <c r="L162" s="47"/>
      <c r="M162" s="7">
        <f t="shared" si="52"/>
        <v>6000</v>
      </c>
      <c r="N162" s="7">
        <f t="shared" si="52"/>
        <v>6000</v>
      </c>
    </row>
    <row r="163" spans="1:18" ht="41.25" customHeight="1">
      <c r="A163" s="98">
        <v>80</v>
      </c>
      <c r="B163" s="67" t="s">
        <v>200</v>
      </c>
      <c r="C163" s="6" t="s">
        <v>458</v>
      </c>
      <c r="D163" s="6" t="s">
        <v>43</v>
      </c>
      <c r="E163" s="6" t="s">
        <v>417</v>
      </c>
      <c r="F163" s="6" t="s">
        <v>199</v>
      </c>
      <c r="G163" s="6"/>
      <c r="H163" s="7">
        <f t="shared" si="51"/>
        <v>6000</v>
      </c>
      <c r="I163" s="54"/>
      <c r="J163" s="47"/>
      <c r="K163" s="47"/>
      <c r="L163" s="47"/>
      <c r="M163" s="7">
        <f t="shared" si="52"/>
        <v>6000</v>
      </c>
      <c r="N163" s="7">
        <f t="shared" si="52"/>
        <v>6000</v>
      </c>
    </row>
    <row r="164" spans="1:18" ht="41.25" customHeight="1">
      <c r="A164" s="98">
        <v>81</v>
      </c>
      <c r="B164" s="37" t="s">
        <v>153</v>
      </c>
      <c r="C164" s="6" t="s">
        <v>458</v>
      </c>
      <c r="D164" s="6" t="s">
        <v>43</v>
      </c>
      <c r="E164" s="6" t="s">
        <v>417</v>
      </c>
      <c r="F164" s="6" t="s">
        <v>87</v>
      </c>
      <c r="G164" s="6"/>
      <c r="H164" s="7">
        <f t="shared" si="51"/>
        <v>6000</v>
      </c>
      <c r="I164" s="54"/>
      <c r="J164" s="47"/>
      <c r="K164" s="47"/>
      <c r="L164" s="47"/>
      <c r="M164" s="7">
        <f t="shared" si="52"/>
        <v>6000</v>
      </c>
      <c r="N164" s="7">
        <f t="shared" si="52"/>
        <v>6000</v>
      </c>
    </row>
    <row r="165" spans="1:18" ht="13.5">
      <c r="A165" s="98">
        <v>82</v>
      </c>
      <c r="B165" s="3" t="s">
        <v>116</v>
      </c>
      <c r="C165" s="6" t="s">
        <v>458</v>
      </c>
      <c r="D165" s="4" t="s">
        <v>43</v>
      </c>
      <c r="E165" s="4" t="s">
        <v>417</v>
      </c>
      <c r="F165" s="4" t="s">
        <v>87</v>
      </c>
      <c r="G165" s="4" t="s">
        <v>34</v>
      </c>
      <c r="H165" s="5">
        <v>6000</v>
      </c>
      <c r="I165" s="117"/>
      <c r="J165" s="5"/>
      <c r="K165" s="5"/>
      <c r="L165" s="5"/>
      <c r="M165" s="5">
        <v>6000</v>
      </c>
      <c r="N165" s="5">
        <v>6000</v>
      </c>
      <c r="P165" s="56"/>
    </row>
    <row r="166" spans="1:18" ht="13.5">
      <c r="A166" s="98">
        <v>87</v>
      </c>
      <c r="B166" s="1" t="s">
        <v>79</v>
      </c>
      <c r="C166" s="6" t="s">
        <v>458</v>
      </c>
      <c r="D166" s="6" t="s">
        <v>45</v>
      </c>
      <c r="E166" s="6"/>
      <c r="F166" s="4" t="s">
        <v>50</v>
      </c>
      <c r="G166" s="6" t="s">
        <v>18</v>
      </c>
      <c r="H166" s="7">
        <f>H167+H214</f>
        <v>2520200</v>
      </c>
      <c r="I166" s="53">
        <v>376736.68</v>
      </c>
      <c r="J166" s="47" t="e">
        <f>J174+J177+J182 +J184+#REF!+J194</f>
        <v>#REF!</v>
      </c>
      <c r="K166" s="47" t="e">
        <f>K174+K177+K182 +K184+#REF!+K194</f>
        <v>#REF!</v>
      </c>
      <c r="L166" s="47" t="e">
        <f>L174+L177+L182 +L184+#REF!+L194</f>
        <v>#REF!</v>
      </c>
      <c r="M166" s="7">
        <f t="shared" ref="M166:N166" si="53">M167+M206</f>
        <v>1611658.44</v>
      </c>
      <c r="N166" s="7">
        <f t="shared" si="53"/>
        <v>1401800</v>
      </c>
    </row>
    <row r="167" spans="1:18" ht="25.5">
      <c r="A167" s="98"/>
      <c r="B167" s="107" t="s">
        <v>279</v>
      </c>
      <c r="C167" s="6" t="s">
        <v>458</v>
      </c>
      <c r="D167" s="6" t="s">
        <v>45</v>
      </c>
      <c r="E167" s="6" t="s">
        <v>282</v>
      </c>
      <c r="F167" s="4"/>
      <c r="G167" s="6"/>
      <c r="H167" s="7">
        <f>H168</f>
        <v>2475800</v>
      </c>
      <c r="I167" s="53"/>
      <c r="J167" s="47"/>
      <c r="K167" s="47"/>
      <c r="L167" s="47"/>
      <c r="M167" s="7">
        <f t="shared" ref="M167:N167" si="54">M168</f>
        <v>1611658.44</v>
      </c>
      <c r="N167" s="7">
        <f t="shared" si="54"/>
        <v>1401800</v>
      </c>
    </row>
    <row r="168" spans="1:18" ht="13.5">
      <c r="A168" s="98"/>
      <c r="B168" s="107" t="s">
        <v>289</v>
      </c>
      <c r="C168" s="6" t="s">
        <v>458</v>
      </c>
      <c r="D168" s="6" t="s">
        <v>45</v>
      </c>
      <c r="E168" s="6" t="s">
        <v>296</v>
      </c>
      <c r="F168" s="4"/>
      <c r="G168" s="6"/>
      <c r="H168" s="7">
        <f>H169+H194</f>
        <v>2475800</v>
      </c>
      <c r="I168" s="53"/>
      <c r="J168" s="47"/>
      <c r="K168" s="47"/>
      <c r="L168" s="47"/>
      <c r="M168" s="7">
        <f t="shared" ref="M168:N168" si="55">M169+M194</f>
        <v>1611658.44</v>
      </c>
      <c r="N168" s="7">
        <f t="shared" si="55"/>
        <v>1401800</v>
      </c>
    </row>
    <row r="169" spans="1:18" ht="25.5">
      <c r="A169" s="98"/>
      <c r="B169" s="107" t="s">
        <v>290</v>
      </c>
      <c r="C169" s="6" t="s">
        <v>458</v>
      </c>
      <c r="D169" s="6" t="s">
        <v>45</v>
      </c>
      <c r="E169" s="6" t="s">
        <v>297</v>
      </c>
      <c r="F169" s="4"/>
      <c r="G169" s="6"/>
      <c r="H169" s="7">
        <f>H170</f>
        <v>2373800</v>
      </c>
      <c r="I169" s="53"/>
      <c r="J169" s="47"/>
      <c r="K169" s="47"/>
      <c r="L169" s="47"/>
      <c r="M169" s="7">
        <f t="shared" ref="M169:N169" si="56">M170</f>
        <v>1548658.44</v>
      </c>
      <c r="N169" s="7">
        <f t="shared" si="56"/>
        <v>1368800</v>
      </c>
    </row>
    <row r="170" spans="1:18" ht="38.25">
      <c r="A170" s="98"/>
      <c r="B170" s="107" t="s">
        <v>291</v>
      </c>
      <c r="C170" s="6" t="s">
        <v>458</v>
      </c>
      <c r="D170" s="6" t="s">
        <v>45</v>
      </c>
      <c r="E170" s="6" t="s">
        <v>298</v>
      </c>
      <c r="F170" s="6"/>
      <c r="G170" s="6"/>
      <c r="H170" s="7">
        <f>H171+H178+H189</f>
        <v>2373800</v>
      </c>
      <c r="I170" s="53"/>
      <c r="J170" s="47"/>
      <c r="K170" s="47"/>
      <c r="L170" s="47"/>
      <c r="M170" s="7">
        <f t="shared" ref="M170:N170" si="57">M171+M178+M189</f>
        <v>1548658.44</v>
      </c>
      <c r="N170" s="7">
        <f t="shared" si="57"/>
        <v>1368800</v>
      </c>
    </row>
    <row r="171" spans="1:18" ht="74.25" customHeight="1">
      <c r="A171" s="98"/>
      <c r="B171" s="107" t="s">
        <v>223</v>
      </c>
      <c r="C171" s="6" t="s">
        <v>458</v>
      </c>
      <c r="D171" s="6" t="s">
        <v>45</v>
      </c>
      <c r="E171" s="6" t="s">
        <v>298</v>
      </c>
      <c r="F171" s="6" t="s">
        <v>231</v>
      </c>
      <c r="G171" s="6"/>
      <c r="H171" s="7">
        <f>H172</f>
        <v>2050000</v>
      </c>
      <c r="I171" s="53"/>
      <c r="J171" s="47"/>
      <c r="K171" s="47"/>
      <c r="L171" s="47"/>
      <c r="M171" s="7">
        <f t="shared" ref="M171:N171" si="58">M172</f>
        <v>1324858.44</v>
      </c>
      <c r="N171" s="7">
        <f t="shared" si="58"/>
        <v>1155000</v>
      </c>
    </row>
    <row r="172" spans="1:18" ht="13.5">
      <c r="A172" s="98"/>
      <c r="B172" s="107" t="s">
        <v>292</v>
      </c>
      <c r="C172" s="6" t="s">
        <v>458</v>
      </c>
      <c r="D172" s="6" t="s">
        <v>45</v>
      </c>
      <c r="E172" s="6" t="s">
        <v>298</v>
      </c>
      <c r="F172" s="6" t="s">
        <v>299</v>
      </c>
      <c r="G172" s="6"/>
      <c r="H172" s="7">
        <f>H173+H176</f>
        <v>2050000</v>
      </c>
      <c r="I172" s="52"/>
      <c r="J172" s="47"/>
      <c r="K172" s="47"/>
      <c r="L172" s="47"/>
      <c r="M172" s="7">
        <f t="shared" ref="M172:N172" si="59">M173+M176</f>
        <v>1324858.44</v>
      </c>
      <c r="N172" s="7">
        <f t="shared" si="59"/>
        <v>1155000</v>
      </c>
    </row>
    <row r="173" spans="1:18" ht="13.5">
      <c r="A173" s="98"/>
      <c r="B173" s="105" t="s">
        <v>293</v>
      </c>
      <c r="C173" s="6" t="s">
        <v>458</v>
      </c>
      <c r="D173" s="4" t="s">
        <v>45</v>
      </c>
      <c r="E173" s="4" t="s">
        <v>298</v>
      </c>
      <c r="F173" s="4" t="s">
        <v>86</v>
      </c>
      <c r="G173" s="6"/>
      <c r="H173" s="7">
        <f>H174+H175</f>
        <v>1598000</v>
      </c>
      <c r="I173" s="53"/>
      <c r="J173" s="47"/>
      <c r="K173" s="47"/>
      <c r="L173" s="47"/>
      <c r="M173" s="7">
        <f t="shared" ref="M173:N173" si="60">M174+M175</f>
        <v>1010000</v>
      </c>
      <c r="N173" s="7">
        <f t="shared" si="60"/>
        <v>905000</v>
      </c>
    </row>
    <row r="174" spans="1:18" ht="13.5">
      <c r="A174" s="98">
        <f>A166+1</f>
        <v>88</v>
      </c>
      <c r="B174" s="3" t="s">
        <v>23</v>
      </c>
      <c r="C174" s="6" t="s">
        <v>458</v>
      </c>
      <c r="D174" s="4" t="s">
        <v>45</v>
      </c>
      <c r="E174" s="4" t="s">
        <v>298</v>
      </c>
      <c r="F174" s="4" t="s">
        <v>86</v>
      </c>
      <c r="G174" s="4" t="s">
        <v>22</v>
      </c>
      <c r="H174" s="130">
        <v>1588000</v>
      </c>
      <c r="I174" s="53"/>
      <c r="J174" s="5"/>
      <c r="K174" s="5"/>
      <c r="L174" s="5"/>
      <c r="M174" s="5">
        <v>1000000</v>
      </c>
      <c r="N174" s="5">
        <v>900000</v>
      </c>
      <c r="O174" s="59"/>
      <c r="P174" s="8"/>
      <c r="Q174" s="30">
        <v>949594.61</v>
      </c>
      <c r="R174" s="32">
        <v>288000</v>
      </c>
    </row>
    <row r="175" spans="1:18" ht="25.5">
      <c r="A175" s="98">
        <v>89</v>
      </c>
      <c r="B175" s="36" t="s">
        <v>164</v>
      </c>
      <c r="C175" s="6" t="s">
        <v>458</v>
      </c>
      <c r="D175" s="4" t="s">
        <v>45</v>
      </c>
      <c r="E175" s="4" t="s">
        <v>298</v>
      </c>
      <c r="F175" s="135" t="s">
        <v>86</v>
      </c>
      <c r="G175" s="135" t="s">
        <v>165</v>
      </c>
      <c r="H175" s="44">
        <v>10000</v>
      </c>
      <c r="I175" s="135"/>
      <c r="J175" s="38"/>
      <c r="K175" s="46"/>
      <c r="L175" s="5"/>
      <c r="M175" s="44">
        <v>10000</v>
      </c>
      <c r="N175" s="44">
        <v>5000</v>
      </c>
    </row>
    <row r="176" spans="1:18" ht="38.25">
      <c r="A176" s="98"/>
      <c r="B176" s="107" t="s">
        <v>294</v>
      </c>
      <c r="C176" s="6" t="s">
        <v>458</v>
      </c>
      <c r="D176" s="134" t="s">
        <v>45</v>
      </c>
      <c r="E176" s="134" t="s">
        <v>298</v>
      </c>
      <c r="F176" s="134" t="s">
        <v>118</v>
      </c>
      <c r="G176" s="134"/>
      <c r="H176" s="93">
        <f>H177</f>
        <v>452000</v>
      </c>
      <c r="I176" s="134"/>
      <c r="J176" s="11"/>
      <c r="K176" s="94"/>
      <c r="L176" s="7"/>
      <c r="M176" s="93">
        <f t="shared" ref="M176:N176" si="61">M177</f>
        <v>314858.44</v>
      </c>
      <c r="N176" s="93">
        <f t="shared" si="61"/>
        <v>250000</v>
      </c>
    </row>
    <row r="177" spans="1:18" ht="13.5" customHeight="1">
      <c r="A177" s="98">
        <v>90</v>
      </c>
      <c r="B177" s="3" t="s">
        <v>25</v>
      </c>
      <c r="C177" s="6" t="s">
        <v>458</v>
      </c>
      <c r="D177" s="4" t="s">
        <v>45</v>
      </c>
      <c r="E177" s="4" t="s">
        <v>298</v>
      </c>
      <c r="F177" s="4" t="s">
        <v>118</v>
      </c>
      <c r="G177" s="4" t="s">
        <v>24</v>
      </c>
      <c r="H177" s="5">
        <v>452000</v>
      </c>
      <c r="I177" s="53"/>
      <c r="J177" s="5"/>
      <c r="K177" s="5"/>
      <c r="L177" s="5"/>
      <c r="M177" s="5">
        <v>314858.44</v>
      </c>
      <c r="N177" s="5">
        <v>250000</v>
      </c>
      <c r="O177" s="59"/>
      <c r="P177" s="8"/>
      <c r="Q177" s="30">
        <v>263617.18</v>
      </c>
      <c r="R177" s="32"/>
    </row>
    <row r="178" spans="1:18" ht="43.5" customHeight="1">
      <c r="A178" s="98"/>
      <c r="B178" s="1" t="s">
        <v>453</v>
      </c>
      <c r="C178" s="6" t="s">
        <v>458</v>
      </c>
      <c r="D178" s="134" t="s">
        <v>45</v>
      </c>
      <c r="E178" s="134" t="s">
        <v>300</v>
      </c>
      <c r="F178" s="6"/>
      <c r="G178" s="6"/>
      <c r="H178" s="7">
        <f>H179</f>
        <v>322999.99999999994</v>
      </c>
      <c r="I178" s="52"/>
      <c r="J178" s="7"/>
      <c r="K178" s="7"/>
      <c r="L178" s="7"/>
      <c r="M178" s="7">
        <f t="shared" ref="M178:N180" si="62">M179</f>
        <v>223000</v>
      </c>
      <c r="N178" s="7">
        <f t="shared" si="62"/>
        <v>213000</v>
      </c>
      <c r="O178" s="95"/>
      <c r="P178" s="96"/>
    </row>
    <row r="179" spans="1:18" ht="27.75" customHeight="1">
      <c r="A179" s="98"/>
      <c r="B179" s="67" t="s">
        <v>201</v>
      </c>
      <c r="C179" s="6" t="s">
        <v>458</v>
      </c>
      <c r="D179" s="6" t="s">
        <v>45</v>
      </c>
      <c r="E179" s="134" t="s">
        <v>300</v>
      </c>
      <c r="F179" s="6"/>
      <c r="G179" s="6"/>
      <c r="H179" s="7">
        <f>H180</f>
        <v>322999.99999999994</v>
      </c>
      <c r="I179" s="52"/>
      <c r="J179" s="7"/>
      <c r="K179" s="7"/>
      <c r="L179" s="7"/>
      <c r="M179" s="7">
        <f t="shared" si="62"/>
        <v>223000</v>
      </c>
      <c r="N179" s="7">
        <f t="shared" si="62"/>
        <v>213000</v>
      </c>
      <c r="O179" s="95"/>
      <c r="P179" s="96"/>
    </row>
    <row r="180" spans="1:18" ht="30.75" customHeight="1">
      <c r="A180" s="98"/>
      <c r="B180" s="67" t="s">
        <v>200</v>
      </c>
      <c r="C180" s="6" t="s">
        <v>458</v>
      </c>
      <c r="D180" s="6" t="s">
        <v>45</v>
      </c>
      <c r="E180" s="134" t="s">
        <v>300</v>
      </c>
      <c r="F180" s="6"/>
      <c r="G180" s="6"/>
      <c r="H180" s="7">
        <f>H181</f>
        <v>322999.99999999994</v>
      </c>
      <c r="I180" s="52"/>
      <c r="J180" s="7"/>
      <c r="K180" s="7"/>
      <c r="L180" s="7"/>
      <c r="M180" s="7">
        <f t="shared" si="62"/>
        <v>223000</v>
      </c>
      <c r="N180" s="7">
        <f t="shared" si="62"/>
        <v>213000</v>
      </c>
      <c r="O180" s="95"/>
      <c r="P180" s="96"/>
    </row>
    <row r="181" spans="1:18" ht="13.5" customHeight="1">
      <c r="A181" s="98">
        <v>91</v>
      </c>
      <c r="B181" s="37" t="s">
        <v>153</v>
      </c>
      <c r="C181" s="6" t="s">
        <v>458</v>
      </c>
      <c r="D181" s="6" t="s">
        <v>45</v>
      </c>
      <c r="E181" s="134" t="s">
        <v>300</v>
      </c>
      <c r="F181" s="6" t="s">
        <v>87</v>
      </c>
      <c r="G181" s="4"/>
      <c r="H181" s="7">
        <f>H182+H184+H185+H187+H188+H186+H183</f>
        <v>322999.99999999994</v>
      </c>
      <c r="I181" s="53"/>
      <c r="J181" s="5"/>
      <c r="K181" s="5"/>
      <c r="L181" s="5"/>
      <c r="M181" s="7">
        <f t="shared" ref="M181:N181" si="63">M182+M184+M185+M187+M188</f>
        <v>223000</v>
      </c>
      <c r="N181" s="7">
        <f t="shared" si="63"/>
        <v>213000</v>
      </c>
    </row>
    <row r="182" spans="1:18" ht="13.5">
      <c r="A182" s="98">
        <v>92</v>
      </c>
      <c r="B182" s="3" t="s">
        <v>31</v>
      </c>
      <c r="C182" s="6" t="s">
        <v>458</v>
      </c>
      <c r="D182" s="4" t="s">
        <v>45</v>
      </c>
      <c r="E182" s="135" t="s">
        <v>300</v>
      </c>
      <c r="F182" s="4" t="s">
        <v>87</v>
      </c>
      <c r="G182" s="4" t="s">
        <v>30</v>
      </c>
      <c r="H182" s="5">
        <v>150000</v>
      </c>
      <c r="I182" s="53"/>
      <c r="J182" s="5"/>
      <c r="K182" s="5"/>
      <c r="L182" s="5"/>
      <c r="M182" s="5">
        <v>150000</v>
      </c>
      <c r="N182" s="5">
        <v>150000</v>
      </c>
      <c r="O182" s="59"/>
      <c r="P182" s="55"/>
      <c r="Q182" s="30">
        <v>96048.55</v>
      </c>
    </row>
    <row r="183" spans="1:18" ht="13.5">
      <c r="A183" s="98"/>
      <c r="B183" s="3" t="s">
        <v>482</v>
      </c>
      <c r="C183" s="6" t="s">
        <v>458</v>
      </c>
      <c r="D183" s="4" t="s">
        <v>45</v>
      </c>
      <c r="E183" s="135" t="s">
        <v>300</v>
      </c>
      <c r="F183" s="4" t="s">
        <v>87</v>
      </c>
      <c r="G183" s="4" t="s">
        <v>483</v>
      </c>
      <c r="H183" s="5">
        <v>8084.16</v>
      </c>
      <c r="I183" s="53"/>
      <c r="J183" s="5"/>
      <c r="K183" s="5"/>
      <c r="L183" s="5"/>
      <c r="M183" s="5"/>
      <c r="N183" s="5"/>
      <c r="O183" s="95"/>
      <c r="P183" s="56"/>
      <c r="Q183" s="30">
        <v>8084.16</v>
      </c>
      <c r="R183" s="32"/>
    </row>
    <row r="184" spans="1:18" ht="14.25" customHeight="1">
      <c r="A184" s="98">
        <f>A182+1</f>
        <v>93</v>
      </c>
      <c r="B184" s="3" t="s">
        <v>184</v>
      </c>
      <c r="C184" s="6" t="s">
        <v>458</v>
      </c>
      <c r="D184" s="4" t="s">
        <v>45</v>
      </c>
      <c r="E184" s="135" t="s">
        <v>300</v>
      </c>
      <c r="F184" s="4" t="s">
        <v>87</v>
      </c>
      <c r="G184" s="4" t="s">
        <v>175</v>
      </c>
      <c r="H184" s="5">
        <v>70000</v>
      </c>
      <c r="I184" s="53"/>
      <c r="J184" s="5"/>
      <c r="K184" s="5"/>
      <c r="L184" s="5"/>
      <c r="M184" s="5">
        <v>40000</v>
      </c>
      <c r="N184" s="5">
        <v>30000</v>
      </c>
      <c r="Q184" s="30">
        <v>20312</v>
      </c>
    </row>
    <row r="185" spans="1:18" ht="16.5" customHeight="1">
      <c r="A185" s="98">
        <f t="shared" si="7"/>
        <v>94</v>
      </c>
      <c r="B185" s="50" t="s">
        <v>177</v>
      </c>
      <c r="C185" s="6" t="s">
        <v>458</v>
      </c>
      <c r="D185" s="4" t="s">
        <v>45</v>
      </c>
      <c r="E185" s="135" t="s">
        <v>300</v>
      </c>
      <c r="F185" s="4" t="s">
        <v>87</v>
      </c>
      <c r="G185" s="4" t="s">
        <v>176</v>
      </c>
      <c r="H185" s="5">
        <v>2000</v>
      </c>
      <c r="I185" s="53"/>
      <c r="J185" s="5"/>
      <c r="K185" s="5"/>
      <c r="L185" s="5"/>
      <c r="M185" s="5">
        <v>2000</v>
      </c>
      <c r="N185" s="5">
        <v>2000</v>
      </c>
    </row>
    <row r="186" spans="1:18" ht="16.5" customHeight="1">
      <c r="A186" s="98">
        <f t="shared" si="7"/>
        <v>95</v>
      </c>
      <c r="B186" s="50" t="s">
        <v>178</v>
      </c>
      <c r="C186" s="6" t="s">
        <v>458</v>
      </c>
      <c r="D186" s="4" t="s">
        <v>45</v>
      </c>
      <c r="E186" s="135" t="s">
        <v>300</v>
      </c>
      <c r="F186" s="4" t="s">
        <v>87</v>
      </c>
      <c r="G186" s="4" t="s">
        <v>179</v>
      </c>
      <c r="H186" s="5">
        <v>1000</v>
      </c>
      <c r="I186" s="53"/>
      <c r="J186" s="5"/>
      <c r="K186" s="5"/>
      <c r="L186" s="5"/>
      <c r="M186" s="5">
        <v>2000</v>
      </c>
      <c r="N186" s="5">
        <v>2000</v>
      </c>
      <c r="Q186" s="30">
        <v>700</v>
      </c>
      <c r="R186" s="32"/>
    </row>
    <row r="187" spans="1:18" ht="24.75" customHeight="1">
      <c r="A187" s="98">
        <v>95</v>
      </c>
      <c r="B187" s="48" t="s">
        <v>180</v>
      </c>
      <c r="C187" s="6" t="s">
        <v>458</v>
      </c>
      <c r="D187" s="4" t="s">
        <v>45</v>
      </c>
      <c r="E187" s="135" t="s">
        <v>300</v>
      </c>
      <c r="F187" s="135" t="s">
        <v>87</v>
      </c>
      <c r="G187" s="135" t="s">
        <v>181</v>
      </c>
      <c r="H187" s="5">
        <v>90915.839999999997</v>
      </c>
      <c r="I187" s="53"/>
      <c r="J187" s="5"/>
      <c r="K187" s="5"/>
      <c r="L187" s="5"/>
      <c r="M187" s="5">
        <v>30000</v>
      </c>
      <c r="N187" s="5">
        <v>30000</v>
      </c>
      <c r="Q187" s="30">
        <v>40542</v>
      </c>
      <c r="R187" s="32"/>
    </row>
    <row r="188" spans="1:18" ht="26.25" customHeight="1">
      <c r="A188" s="98">
        <v>96</v>
      </c>
      <c r="B188" s="48" t="s">
        <v>182</v>
      </c>
      <c r="C188" s="6" t="s">
        <v>458</v>
      </c>
      <c r="D188" s="4" t="s">
        <v>45</v>
      </c>
      <c r="E188" s="135" t="s">
        <v>300</v>
      </c>
      <c r="F188" s="135" t="s">
        <v>87</v>
      </c>
      <c r="G188" s="135" t="s">
        <v>183</v>
      </c>
      <c r="H188" s="5">
        <v>1000</v>
      </c>
      <c r="I188" s="53"/>
      <c r="J188" s="5"/>
      <c r="K188" s="5"/>
      <c r="L188" s="5"/>
      <c r="M188" s="5">
        <v>1000</v>
      </c>
      <c r="N188" s="5">
        <v>1000</v>
      </c>
    </row>
    <row r="189" spans="1:18" ht="16.5" customHeight="1">
      <c r="A189" s="98">
        <v>170</v>
      </c>
      <c r="B189" s="49" t="s">
        <v>188</v>
      </c>
      <c r="C189" s="6" t="s">
        <v>458</v>
      </c>
      <c r="D189" s="6" t="s">
        <v>45</v>
      </c>
      <c r="E189" s="6" t="s">
        <v>467</v>
      </c>
      <c r="F189" s="6" t="s">
        <v>189</v>
      </c>
      <c r="G189" s="6"/>
      <c r="H189" s="7">
        <f>H190</f>
        <v>800</v>
      </c>
      <c r="I189" s="52"/>
      <c r="J189" s="7"/>
      <c r="K189" s="7"/>
      <c r="L189" s="7"/>
      <c r="M189" s="7">
        <f t="shared" ref="M189:N189" si="64">M190</f>
        <v>800</v>
      </c>
      <c r="N189" s="7">
        <f t="shared" si="64"/>
        <v>800</v>
      </c>
    </row>
    <row r="190" spans="1:18" ht="13.5" customHeight="1">
      <c r="A190" s="98"/>
      <c r="B190" s="1" t="s">
        <v>245</v>
      </c>
      <c r="C190" s="6" t="s">
        <v>458</v>
      </c>
      <c r="D190" s="6" t="s">
        <v>45</v>
      </c>
      <c r="E190" s="6" t="s">
        <v>467</v>
      </c>
      <c r="F190" s="134" t="s">
        <v>123</v>
      </c>
      <c r="G190" s="4"/>
      <c r="H190" s="7">
        <f>H191+H192+H193</f>
        <v>800</v>
      </c>
      <c r="I190" s="52"/>
      <c r="J190" s="7"/>
      <c r="K190" s="7"/>
      <c r="L190" s="7"/>
      <c r="M190" s="7">
        <f t="shared" ref="M190:N190" si="65">M191+M192+M193</f>
        <v>800</v>
      </c>
      <c r="N190" s="7">
        <f t="shared" si="65"/>
        <v>800</v>
      </c>
      <c r="O190" s="95"/>
      <c r="P190" s="56"/>
    </row>
    <row r="191" spans="1:18" ht="25.5">
      <c r="A191" s="98">
        <v>173</v>
      </c>
      <c r="B191" s="48" t="s">
        <v>157</v>
      </c>
      <c r="C191" s="6" t="s">
        <v>458</v>
      </c>
      <c r="D191" s="4" t="s">
        <v>45</v>
      </c>
      <c r="E191" s="4" t="s">
        <v>467</v>
      </c>
      <c r="F191" s="4" t="s">
        <v>123</v>
      </c>
      <c r="G191" s="4" t="s">
        <v>156</v>
      </c>
      <c r="H191" s="5">
        <v>200</v>
      </c>
      <c r="I191" s="53"/>
      <c r="J191" s="5"/>
      <c r="K191" s="5"/>
      <c r="L191" s="5"/>
      <c r="M191" s="5">
        <v>200</v>
      </c>
      <c r="N191" s="5">
        <v>200</v>
      </c>
      <c r="P191" s="89"/>
    </row>
    <row r="192" spans="1:18" ht="25.5">
      <c r="A192" s="98">
        <v>174</v>
      </c>
      <c r="B192" s="51" t="s">
        <v>174</v>
      </c>
      <c r="C192" s="6" t="s">
        <v>458</v>
      </c>
      <c r="D192" s="4" t="s">
        <v>45</v>
      </c>
      <c r="E192" s="4" t="s">
        <v>467</v>
      </c>
      <c r="F192" s="4" t="s">
        <v>123</v>
      </c>
      <c r="G192" s="4" t="s">
        <v>173</v>
      </c>
      <c r="H192" s="5">
        <v>400</v>
      </c>
      <c r="I192" s="53"/>
      <c r="J192" s="5"/>
      <c r="K192" s="5"/>
      <c r="L192" s="5"/>
      <c r="M192" s="5">
        <v>400</v>
      </c>
      <c r="N192" s="5">
        <v>400</v>
      </c>
      <c r="P192" s="89"/>
      <c r="Q192" s="30">
        <v>16.21</v>
      </c>
    </row>
    <row r="193" spans="1:17" ht="13.5">
      <c r="A193" s="98">
        <v>175</v>
      </c>
      <c r="B193" s="3" t="s">
        <v>193</v>
      </c>
      <c r="C193" s="6" t="s">
        <v>458</v>
      </c>
      <c r="D193" s="4" t="s">
        <v>45</v>
      </c>
      <c r="E193" s="4" t="s">
        <v>467</v>
      </c>
      <c r="F193" s="4" t="s">
        <v>123</v>
      </c>
      <c r="G193" s="4" t="s">
        <v>192</v>
      </c>
      <c r="H193" s="5">
        <v>200</v>
      </c>
      <c r="I193" s="53"/>
      <c r="J193" s="5"/>
      <c r="K193" s="5"/>
      <c r="L193" s="5"/>
      <c r="M193" s="5">
        <v>200</v>
      </c>
      <c r="N193" s="5">
        <v>200</v>
      </c>
      <c r="P193" s="89"/>
    </row>
    <row r="194" spans="1:17" ht="21.75" customHeight="1">
      <c r="A194" s="98">
        <v>97</v>
      </c>
      <c r="B194" s="107" t="s">
        <v>289</v>
      </c>
      <c r="C194" s="6" t="s">
        <v>458</v>
      </c>
      <c r="D194" s="6" t="s">
        <v>45</v>
      </c>
      <c r="E194" s="6" t="s">
        <v>296</v>
      </c>
      <c r="F194" s="6"/>
      <c r="G194" s="6"/>
      <c r="H194" s="7">
        <f>H195</f>
        <v>102000</v>
      </c>
      <c r="I194" s="52"/>
      <c r="J194" s="7">
        <f>J203+J205</f>
        <v>0</v>
      </c>
      <c r="K194" s="7">
        <f>K203+K205</f>
        <v>0</v>
      </c>
      <c r="L194" s="7">
        <f>L203+L205</f>
        <v>0</v>
      </c>
      <c r="M194" s="7">
        <f t="shared" ref="M194:N198" si="66">M195</f>
        <v>63000</v>
      </c>
      <c r="N194" s="7">
        <f t="shared" si="66"/>
        <v>33000</v>
      </c>
    </row>
    <row r="195" spans="1:17" ht="27.75" customHeight="1">
      <c r="A195" s="98"/>
      <c r="B195" s="107" t="s">
        <v>404</v>
      </c>
      <c r="C195" s="6" t="s">
        <v>458</v>
      </c>
      <c r="D195" s="6" t="s">
        <v>45</v>
      </c>
      <c r="E195" s="6" t="s">
        <v>301</v>
      </c>
      <c r="F195" s="6"/>
      <c r="G195" s="6"/>
      <c r="H195" s="7">
        <f>H196</f>
        <v>102000</v>
      </c>
      <c r="I195" s="52"/>
      <c r="J195" s="7"/>
      <c r="K195" s="7"/>
      <c r="L195" s="7"/>
      <c r="M195" s="7">
        <f t="shared" si="66"/>
        <v>63000</v>
      </c>
      <c r="N195" s="7">
        <f t="shared" si="66"/>
        <v>33000</v>
      </c>
    </row>
    <row r="196" spans="1:17" ht="82.5" customHeight="1">
      <c r="A196" s="98"/>
      <c r="B196" s="58" t="s">
        <v>452</v>
      </c>
      <c r="C196" s="6" t="s">
        <v>458</v>
      </c>
      <c r="D196" s="6" t="s">
        <v>45</v>
      </c>
      <c r="E196" s="6" t="s">
        <v>302</v>
      </c>
      <c r="F196" s="6"/>
      <c r="G196" s="6"/>
      <c r="H196" s="7">
        <f>H197</f>
        <v>102000</v>
      </c>
      <c r="I196" s="52"/>
      <c r="J196" s="7"/>
      <c r="K196" s="7"/>
      <c r="L196" s="7"/>
      <c r="M196" s="7">
        <f t="shared" si="66"/>
        <v>63000</v>
      </c>
      <c r="N196" s="7">
        <f t="shared" si="66"/>
        <v>33000</v>
      </c>
    </row>
    <row r="197" spans="1:17" ht="27.75" customHeight="1">
      <c r="A197" s="98"/>
      <c r="B197" s="67" t="s">
        <v>201</v>
      </c>
      <c r="C197" s="6" t="s">
        <v>458</v>
      </c>
      <c r="D197" s="6" t="s">
        <v>45</v>
      </c>
      <c r="E197" s="6" t="s">
        <v>302</v>
      </c>
      <c r="F197" s="6" t="s">
        <v>198</v>
      </c>
      <c r="G197" s="6"/>
      <c r="H197" s="7">
        <f>H198</f>
        <v>102000</v>
      </c>
      <c r="I197" s="52"/>
      <c r="J197" s="7"/>
      <c r="K197" s="7"/>
      <c r="L197" s="7"/>
      <c r="M197" s="7">
        <f t="shared" si="66"/>
        <v>63000</v>
      </c>
      <c r="N197" s="7">
        <f t="shared" si="66"/>
        <v>33000</v>
      </c>
    </row>
    <row r="198" spans="1:17" ht="27.75" customHeight="1">
      <c r="A198" s="98"/>
      <c r="B198" s="67" t="s">
        <v>200</v>
      </c>
      <c r="C198" s="6" t="s">
        <v>458</v>
      </c>
      <c r="D198" s="6" t="s">
        <v>45</v>
      </c>
      <c r="E198" s="6" t="s">
        <v>302</v>
      </c>
      <c r="F198" s="6" t="s">
        <v>199</v>
      </c>
      <c r="G198" s="6"/>
      <c r="H198" s="7">
        <f>H199</f>
        <v>102000</v>
      </c>
      <c r="I198" s="52"/>
      <c r="J198" s="7"/>
      <c r="K198" s="7"/>
      <c r="L198" s="7"/>
      <c r="M198" s="7">
        <f t="shared" si="66"/>
        <v>63000</v>
      </c>
      <c r="N198" s="7">
        <f t="shared" si="66"/>
        <v>33000</v>
      </c>
    </row>
    <row r="199" spans="1:17" ht="27.75" customHeight="1">
      <c r="A199" s="98"/>
      <c r="B199" s="37" t="s">
        <v>153</v>
      </c>
      <c r="C199" s="6" t="s">
        <v>458</v>
      </c>
      <c r="D199" s="6" t="s">
        <v>45</v>
      </c>
      <c r="E199" s="6" t="s">
        <v>302</v>
      </c>
      <c r="F199" s="6" t="s">
        <v>87</v>
      </c>
      <c r="G199" s="6"/>
      <c r="H199" s="7">
        <f>H200+H201+H202+H203+H204+H205</f>
        <v>102000</v>
      </c>
      <c r="I199" s="52"/>
      <c r="J199" s="7"/>
      <c r="K199" s="7"/>
      <c r="L199" s="7"/>
      <c r="M199" s="7">
        <f t="shared" ref="M199:N199" si="67">M200+M201+M202+M203+M204+M205</f>
        <v>63000</v>
      </c>
      <c r="N199" s="7">
        <f t="shared" si="67"/>
        <v>33000</v>
      </c>
    </row>
    <row r="200" spans="1:17" ht="25.5" customHeight="1">
      <c r="A200" s="98">
        <v>98</v>
      </c>
      <c r="B200" s="3" t="s">
        <v>33</v>
      </c>
      <c r="C200" s="6" t="s">
        <v>458</v>
      </c>
      <c r="D200" s="4" t="s">
        <v>45</v>
      </c>
      <c r="E200" s="4" t="s">
        <v>302</v>
      </c>
      <c r="F200" s="4" t="s">
        <v>87</v>
      </c>
      <c r="G200" s="4" t="s">
        <v>32</v>
      </c>
      <c r="H200" s="5">
        <v>20000</v>
      </c>
      <c r="I200" s="52"/>
      <c r="J200" s="7"/>
      <c r="K200" s="7"/>
      <c r="L200" s="7"/>
      <c r="M200" s="5">
        <v>10000</v>
      </c>
      <c r="N200" s="5">
        <v>10000</v>
      </c>
      <c r="Q200" s="30">
        <v>12696</v>
      </c>
    </row>
    <row r="201" spans="1:17" ht="12.75" customHeight="1">
      <c r="A201" s="98">
        <v>99</v>
      </c>
      <c r="B201" s="3" t="s">
        <v>116</v>
      </c>
      <c r="C201" s="6" t="s">
        <v>458</v>
      </c>
      <c r="D201" s="4" t="s">
        <v>45</v>
      </c>
      <c r="E201" s="4" t="s">
        <v>302</v>
      </c>
      <c r="F201" s="4" t="s">
        <v>87</v>
      </c>
      <c r="G201" s="4" t="s">
        <v>34</v>
      </c>
      <c r="H201" s="5">
        <v>75000</v>
      </c>
      <c r="I201" s="52"/>
      <c r="J201" s="7"/>
      <c r="K201" s="7"/>
      <c r="L201" s="7"/>
      <c r="M201" s="5">
        <v>50000</v>
      </c>
      <c r="N201" s="5">
        <v>20000</v>
      </c>
      <c r="Q201" s="30">
        <v>66330</v>
      </c>
    </row>
    <row r="202" spans="1:17" ht="24" customHeight="1">
      <c r="A202" s="98">
        <v>100</v>
      </c>
      <c r="B202" s="120" t="s">
        <v>180</v>
      </c>
      <c r="C202" s="6" t="s">
        <v>458</v>
      </c>
      <c r="D202" s="4" t="s">
        <v>45</v>
      </c>
      <c r="E202" s="4" t="s">
        <v>302</v>
      </c>
      <c r="F202" s="4" t="s">
        <v>87</v>
      </c>
      <c r="G202" s="4" t="s">
        <v>181</v>
      </c>
      <c r="H202" s="5">
        <v>7000</v>
      </c>
      <c r="I202" s="52"/>
      <c r="J202" s="7"/>
      <c r="K202" s="7"/>
      <c r="L202" s="7"/>
      <c r="M202" s="5">
        <v>3000</v>
      </c>
      <c r="N202" s="5">
        <v>3000</v>
      </c>
    </row>
    <row r="203" spans="1:17" ht="24" hidden="1" customHeight="1">
      <c r="A203" s="98">
        <v>101</v>
      </c>
      <c r="B203" s="48" t="s">
        <v>180</v>
      </c>
      <c r="C203" s="6" t="s">
        <v>458</v>
      </c>
      <c r="D203" s="4" t="s">
        <v>45</v>
      </c>
      <c r="E203" s="4" t="s">
        <v>302</v>
      </c>
      <c r="F203" s="4" t="s">
        <v>87</v>
      </c>
      <c r="G203" s="4" t="s">
        <v>181</v>
      </c>
      <c r="H203" s="5"/>
      <c r="I203" s="53"/>
      <c r="J203" s="5"/>
      <c r="K203" s="5"/>
      <c r="L203" s="5"/>
      <c r="M203" s="5"/>
      <c r="N203" s="5"/>
    </row>
    <row r="204" spans="1:17" ht="16.5" hidden="1" customHeight="1">
      <c r="A204" s="98">
        <v>102</v>
      </c>
      <c r="B204" s="48" t="s">
        <v>171</v>
      </c>
      <c r="C204" s="6" t="s">
        <v>458</v>
      </c>
      <c r="D204" s="4" t="s">
        <v>45</v>
      </c>
      <c r="E204" s="4" t="s">
        <v>302</v>
      </c>
      <c r="F204" s="4" t="s">
        <v>87</v>
      </c>
      <c r="G204" s="4" t="s">
        <v>170</v>
      </c>
      <c r="H204" s="5"/>
      <c r="I204" s="53"/>
      <c r="J204" s="5"/>
      <c r="K204" s="5"/>
      <c r="L204" s="5"/>
      <c r="M204" s="5"/>
      <c r="N204" s="5"/>
    </row>
    <row r="205" spans="1:17" ht="14.25" hidden="1" customHeight="1">
      <c r="A205" s="98">
        <v>103</v>
      </c>
      <c r="B205" s="3" t="s">
        <v>38</v>
      </c>
      <c r="C205" s="6" t="s">
        <v>458</v>
      </c>
      <c r="D205" s="4" t="s">
        <v>45</v>
      </c>
      <c r="E205" s="4" t="s">
        <v>302</v>
      </c>
      <c r="F205" s="4" t="s">
        <v>87</v>
      </c>
      <c r="G205" s="4" t="s">
        <v>37</v>
      </c>
      <c r="H205" s="5"/>
      <c r="I205" s="53"/>
      <c r="J205" s="5"/>
      <c r="K205" s="5"/>
      <c r="L205" s="5"/>
      <c r="M205" s="5"/>
      <c r="N205" s="5"/>
    </row>
    <row r="206" spans="1:17" ht="27.75" hidden="1" customHeight="1">
      <c r="A206" s="98"/>
      <c r="B206" s="108" t="s">
        <v>444</v>
      </c>
      <c r="C206" s="6" t="s">
        <v>458</v>
      </c>
      <c r="D206" s="6" t="s">
        <v>45</v>
      </c>
      <c r="E206" s="101" t="s">
        <v>445</v>
      </c>
      <c r="F206" s="4"/>
      <c r="G206" s="4"/>
      <c r="H206" s="7">
        <f t="shared" ref="H206:H212" si="68">H207</f>
        <v>0</v>
      </c>
      <c r="I206" s="52"/>
      <c r="J206" s="7"/>
      <c r="K206" s="7"/>
      <c r="L206" s="7"/>
      <c r="M206" s="7">
        <f t="shared" ref="M206:N212" si="69">M207</f>
        <v>0</v>
      </c>
      <c r="N206" s="7">
        <f t="shared" si="69"/>
        <v>0</v>
      </c>
    </row>
    <row r="207" spans="1:17" ht="29.25" hidden="1" customHeight="1">
      <c r="A207" s="98"/>
      <c r="B207" s="108" t="s">
        <v>446</v>
      </c>
      <c r="C207" s="6" t="s">
        <v>458</v>
      </c>
      <c r="D207" s="6" t="s">
        <v>45</v>
      </c>
      <c r="E207" s="101" t="s">
        <v>447</v>
      </c>
      <c r="F207" s="4"/>
      <c r="G207" s="4"/>
      <c r="H207" s="7">
        <f t="shared" si="68"/>
        <v>0</v>
      </c>
      <c r="I207" s="52"/>
      <c r="J207" s="7"/>
      <c r="K207" s="7"/>
      <c r="L207" s="7"/>
      <c r="M207" s="7">
        <f t="shared" si="69"/>
        <v>0</v>
      </c>
      <c r="N207" s="7">
        <f t="shared" si="69"/>
        <v>0</v>
      </c>
    </row>
    <row r="208" spans="1:17" ht="42" hidden="1" customHeight="1">
      <c r="A208" s="98"/>
      <c r="B208" s="108" t="s">
        <v>448</v>
      </c>
      <c r="C208" s="6" t="s">
        <v>458</v>
      </c>
      <c r="D208" s="6" t="s">
        <v>45</v>
      </c>
      <c r="E208" s="101" t="s">
        <v>449</v>
      </c>
      <c r="F208" s="4"/>
      <c r="G208" s="4"/>
      <c r="H208" s="7">
        <f t="shared" si="68"/>
        <v>0</v>
      </c>
      <c r="I208" s="52"/>
      <c r="J208" s="7"/>
      <c r="K208" s="7"/>
      <c r="L208" s="7"/>
      <c r="M208" s="7">
        <f t="shared" si="69"/>
        <v>0</v>
      </c>
      <c r="N208" s="7">
        <f t="shared" si="69"/>
        <v>0</v>
      </c>
    </row>
    <row r="209" spans="1:18" ht="31.5" hidden="1" customHeight="1">
      <c r="A209" s="98">
        <v>180</v>
      </c>
      <c r="B209" s="1" t="s">
        <v>144</v>
      </c>
      <c r="C209" s="6" t="s">
        <v>458</v>
      </c>
      <c r="D209" s="6" t="s">
        <v>45</v>
      </c>
      <c r="E209" s="101" t="s">
        <v>443</v>
      </c>
      <c r="F209" s="6"/>
      <c r="G209" s="4"/>
      <c r="H209" s="7">
        <f t="shared" si="68"/>
        <v>0</v>
      </c>
      <c r="I209" s="54"/>
      <c r="J209" s="5"/>
      <c r="K209" s="5"/>
      <c r="L209" s="5"/>
      <c r="M209" s="7">
        <f t="shared" si="69"/>
        <v>0</v>
      </c>
      <c r="N209" s="7">
        <f t="shared" si="69"/>
        <v>0</v>
      </c>
    </row>
    <row r="210" spans="1:18" ht="31.5" hidden="1" customHeight="1">
      <c r="A210" s="98"/>
      <c r="B210" s="57" t="s">
        <v>202</v>
      </c>
      <c r="C210" s="6" t="s">
        <v>458</v>
      </c>
      <c r="D210" s="4" t="s">
        <v>45</v>
      </c>
      <c r="E210" s="4" t="s">
        <v>443</v>
      </c>
      <c r="F210" s="4" t="s">
        <v>198</v>
      </c>
      <c r="G210" s="4"/>
      <c r="H210" s="5">
        <f t="shared" si="68"/>
        <v>0</v>
      </c>
      <c r="I210" s="54"/>
      <c r="J210" s="5"/>
      <c r="K210" s="5"/>
      <c r="L210" s="5"/>
      <c r="M210" s="5">
        <f t="shared" si="69"/>
        <v>0</v>
      </c>
      <c r="N210" s="5">
        <f t="shared" si="69"/>
        <v>0</v>
      </c>
    </row>
    <row r="211" spans="1:18" ht="31.5" hidden="1" customHeight="1">
      <c r="A211" s="98"/>
      <c r="B211" s="57" t="s">
        <v>200</v>
      </c>
      <c r="C211" s="6" t="s">
        <v>458</v>
      </c>
      <c r="D211" s="4" t="s">
        <v>45</v>
      </c>
      <c r="E211" s="4" t="s">
        <v>443</v>
      </c>
      <c r="F211" s="4" t="s">
        <v>199</v>
      </c>
      <c r="G211" s="4"/>
      <c r="H211" s="5">
        <f t="shared" si="68"/>
        <v>0</v>
      </c>
      <c r="I211" s="54"/>
      <c r="J211" s="5"/>
      <c r="K211" s="5"/>
      <c r="L211" s="5"/>
      <c r="M211" s="5">
        <f t="shared" si="69"/>
        <v>0</v>
      </c>
      <c r="N211" s="5">
        <f t="shared" si="69"/>
        <v>0</v>
      </c>
    </row>
    <row r="212" spans="1:18" ht="22.5" hidden="1" customHeight="1">
      <c r="A212" s="98">
        <v>181</v>
      </c>
      <c r="B212" s="36" t="s">
        <v>153</v>
      </c>
      <c r="C212" s="6" t="s">
        <v>458</v>
      </c>
      <c r="D212" s="4" t="s">
        <v>45</v>
      </c>
      <c r="E212" s="4" t="s">
        <v>443</v>
      </c>
      <c r="F212" s="4" t="s">
        <v>87</v>
      </c>
      <c r="G212" s="4"/>
      <c r="H212" s="5">
        <f t="shared" si="68"/>
        <v>0</v>
      </c>
      <c r="I212" s="54"/>
      <c r="J212" s="5"/>
      <c r="K212" s="5"/>
      <c r="L212" s="5"/>
      <c r="M212" s="5">
        <f t="shared" si="69"/>
        <v>0</v>
      </c>
      <c r="N212" s="5">
        <f t="shared" si="69"/>
        <v>0</v>
      </c>
    </row>
    <row r="213" spans="1:18" ht="20.25" hidden="1" customHeight="1">
      <c r="A213" s="98">
        <v>182</v>
      </c>
      <c r="B213" s="3" t="s">
        <v>38</v>
      </c>
      <c r="C213" s="6" t="s">
        <v>458</v>
      </c>
      <c r="D213" s="4" t="s">
        <v>45</v>
      </c>
      <c r="E213" s="4" t="s">
        <v>443</v>
      </c>
      <c r="F213" s="4" t="s">
        <v>87</v>
      </c>
      <c r="G213" s="4" t="s">
        <v>37</v>
      </c>
      <c r="H213" s="5"/>
      <c r="I213" s="54"/>
      <c r="J213" s="5"/>
      <c r="K213" s="5"/>
      <c r="L213" s="5"/>
      <c r="M213" s="5"/>
      <c r="N213" s="5"/>
    </row>
    <row r="214" spans="1:18" ht="33" customHeight="1">
      <c r="A214" s="98"/>
      <c r="B214" s="108" t="s">
        <v>444</v>
      </c>
      <c r="C214" s="6" t="s">
        <v>458</v>
      </c>
      <c r="D214" s="6" t="s">
        <v>45</v>
      </c>
      <c r="E214" s="101" t="s">
        <v>445</v>
      </c>
      <c r="F214" s="4"/>
      <c r="G214" s="4"/>
      <c r="H214" s="7">
        <f t="shared" ref="H214:H219" si="70">H215</f>
        <v>44400</v>
      </c>
      <c r="I214" s="52"/>
      <c r="J214" s="7"/>
      <c r="K214" s="7"/>
      <c r="L214" s="7"/>
      <c r="M214" s="7">
        <f t="shared" ref="M214:N219" si="71">M215</f>
        <v>0</v>
      </c>
      <c r="N214" s="7">
        <f t="shared" si="71"/>
        <v>0</v>
      </c>
    </row>
    <row r="215" spans="1:18" ht="27" customHeight="1">
      <c r="A215" s="98"/>
      <c r="B215" s="108" t="s">
        <v>446</v>
      </c>
      <c r="C215" s="6" t="s">
        <v>458</v>
      </c>
      <c r="D215" s="6" t="s">
        <v>45</v>
      </c>
      <c r="E215" s="101" t="s">
        <v>447</v>
      </c>
      <c r="F215" s="4"/>
      <c r="G215" s="4"/>
      <c r="H215" s="7">
        <f t="shared" si="70"/>
        <v>44400</v>
      </c>
      <c r="I215" s="52"/>
      <c r="J215" s="7"/>
      <c r="K215" s="7"/>
      <c r="L215" s="7"/>
      <c r="M215" s="7">
        <f t="shared" si="71"/>
        <v>0</v>
      </c>
      <c r="N215" s="7">
        <f t="shared" si="71"/>
        <v>0</v>
      </c>
    </row>
    <row r="216" spans="1:18" ht="27.75" customHeight="1">
      <c r="A216" s="98"/>
      <c r="B216" s="108" t="s">
        <v>448</v>
      </c>
      <c r="C216" s="6" t="s">
        <v>458</v>
      </c>
      <c r="D216" s="6" t="s">
        <v>45</v>
      </c>
      <c r="E216" s="101" t="s">
        <v>449</v>
      </c>
      <c r="F216" s="4"/>
      <c r="G216" s="4"/>
      <c r="H216" s="7">
        <f t="shared" si="70"/>
        <v>44400</v>
      </c>
      <c r="I216" s="52"/>
      <c r="J216" s="7"/>
      <c r="K216" s="7"/>
      <c r="L216" s="7"/>
      <c r="M216" s="7">
        <f t="shared" si="71"/>
        <v>0</v>
      </c>
      <c r="N216" s="7">
        <f t="shared" si="71"/>
        <v>0</v>
      </c>
    </row>
    <row r="217" spans="1:18" ht="27.75" customHeight="1">
      <c r="A217" s="98"/>
      <c r="B217" s="1" t="s">
        <v>144</v>
      </c>
      <c r="C217" s="6" t="s">
        <v>458</v>
      </c>
      <c r="D217" s="6" t="s">
        <v>45</v>
      </c>
      <c r="E217" s="101" t="s">
        <v>443</v>
      </c>
      <c r="F217" s="4"/>
      <c r="G217" s="4"/>
      <c r="H217" s="7">
        <f t="shared" si="70"/>
        <v>44400</v>
      </c>
      <c r="I217" s="52"/>
      <c r="J217" s="7"/>
      <c r="K217" s="7"/>
      <c r="L217" s="7"/>
      <c r="M217" s="7">
        <f t="shared" si="71"/>
        <v>0</v>
      </c>
      <c r="N217" s="7">
        <f t="shared" si="71"/>
        <v>0</v>
      </c>
    </row>
    <row r="218" spans="1:18" ht="26.25" customHeight="1">
      <c r="A218" s="98"/>
      <c r="B218" s="57" t="s">
        <v>202</v>
      </c>
      <c r="C218" s="6" t="s">
        <v>458</v>
      </c>
      <c r="D218" s="4" t="s">
        <v>45</v>
      </c>
      <c r="E218" s="102" t="s">
        <v>443</v>
      </c>
      <c r="F218" s="4" t="s">
        <v>198</v>
      </c>
      <c r="G218" s="4"/>
      <c r="H218" s="5">
        <f t="shared" si="70"/>
        <v>44400</v>
      </c>
      <c r="I218" s="53"/>
      <c r="J218" s="5"/>
      <c r="K218" s="5"/>
      <c r="L218" s="5"/>
      <c r="M218" s="5">
        <f t="shared" si="71"/>
        <v>0</v>
      </c>
      <c r="N218" s="5">
        <f t="shared" si="71"/>
        <v>0</v>
      </c>
    </row>
    <row r="219" spans="1:18" ht="29.25" customHeight="1">
      <c r="A219" s="98"/>
      <c r="B219" s="57" t="s">
        <v>200</v>
      </c>
      <c r="C219" s="6" t="s">
        <v>458</v>
      </c>
      <c r="D219" s="4" t="s">
        <v>45</v>
      </c>
      <c r="E219" s="102" t="s">
        <v>443</v>
      </c>
      <c r="F219" s="4" t="s">
        <v>199</v>
      </c>
      <c r="G219" s="4"/>
      <c r="H219" s="5">
        <f t="shared" si="70"/>
        <v>44400</v>
      </c>
      <c r="I219" s="53"/>
      <c r="J219" s="5"/>
      <c r="K219" s="5"/>
      <c r="L219" s="5"/>
      <c r="M219" s="5">
        <f t="shared" si="71"/>
        <v>0</v>
      </c>
      <c r="N219" s="5">
        <f t="shared" si="71"/>
        <v>0</v>
      </c>
    </row>
    <row r="220" spans="1:18" ht="20.25" customHeight="1">
      <c r="A220" s="98"/>
      <c r="B220" s="36" t="s">
        <v>153</v>
      </c>
      <c r="C220" s="6" t="s">
        <v>458</v>
      </c>
      <c r="D220" s="4" t="s">
        <v>45</v>
      </c>
      <c r="E220" s="102" t="s">
        <v>443</v>
      </c>
      <c r="F220" s="4" t="s">
        <v>87</v>
      </c>
      <c r="G220" s="4"/>
      <c r="H220" s="5">
        <f>H221+H222</f>
        <v>44400</v>
      </c>
      <c r="I220" s="53"/>
      <c r="J220" s="5"/>
      <c r="K220" s="5"/>
      <c r="L220" s="5"/>
      <c r="M220" s="5">
        <f>M222</f>
        <v>0</v>
      </c>
      <c r="N220" s="5">
        <f>N222</f>
        <v>0</v>
      </c>
    </row>
    <row r="221" spans="1:18" ht="20.25" customHeight="1">
      <c r="A221" s="98"/>
      <c r="B221" s="3" t="s">
        <v>38</v>
      </c>
      <c r="C221" s="6" t="s">
        <v>458</v>
      </c>
      <c r="D221" s="4" t="s">
        <v>45</v>
      </c>
      <c r="E221" s="102" t="s">
        <v>443</v>
      </c>
      <c r="F221" s="4" t="s">
        <v>87</v>
      </c>
      <c r="G221" s="4" t="s">
        <v>37</v>
      </c>
      <c r="H221" s="5">
        <v>31200</v>
      </c>
      <c r="I221" s="53"/>
      <c r="J221" s="5"/>
      <c r="K221" s="5"/>
      <c r="L221" s="5"/>
      <c r="M221" s="5">
        <v>0</v>
      </c>
      <c r="N221" s="5">
        <v>0</v>
      </c>
      <c r="Q221" s="30">
        <v>31200</v>
      </c>
      <c r="R221" s="32"/>
    </row>
    <row r="222" spans="1:18" ht="30.75" customHeight="1">
      <c r="A222" s="98"/>
      <c r="B222" s="120" t="s">
        <v>180</v>
      </c>
      <c r="C222" s="6" t="s">
        <v>458</v>
      </c>
      <c r="D222" s="4" t="s">
        <v>45</v>
      </c>
      <c r="E222" s="102" t="s">
        <v>443</v>
      </c>
      <c r="F222" s="4" t="s">
        <v>87</v>
      </c>
      <c r="G222" s="4" t="s">
        <v>181</v>
      </c>
      <c r="H222" s="5">
        <v>13200</v>
      </c>
      <c r="I222" s="53"/>
      <c r="J222" s="5"/>
      <c r="K222" s="5"/>
      <c r="L222" s="5"/>
      <c r="M222" s="5">
        <v>0</v>
      </c>
      <c r="N222" s="5">
        <v>0</v>
      </c>
      <c r="Q222" s="30">
        <v>13200</v>
      </c>
      <c r="R222" s="128"/>
    </row>
    <row r="223" spans="1:18" ht="17.25" customHeight="1">
      <c r="A223" s="98">
        <f>A205+1</f>
        <v>104</v>
      </c>
      <c r="B223" s="9" t="s">
        <v>303</v>
      </c>
      <c r="C223" s="6" t="s">
        <v>458</v>
      </c>
      <c r="D223" s="6" t="s">
        <v>97</v>
      </c>
      <c r="E223" s="4"/>
      <c r="F223" s="4"/>
      <c r="G223" s="4"/>
      <c r="H223" s="7">
        <f>H224+H286</f>
        <v>1280521.72</v>
      </c>
      <c r="I223" s="53"/>
      <c r="J223" s="7" t="e">
        <f>J224+J256</f>
        <v>#REF!</v>
      </c>
      <c r="K223" s="7">
        <f>K224+K256</f>
        <v>50000</v>
      </c>
      <c r="L223" s="7">
        <f>L224+L256</f>
        <v>0</v>
      </c>
      <c r="M223" s="7">
        <f t="shared" ref="M223:N223" si="72">M224+M286</f>
        <v>1286105.1600000001</v>
      </c>
      <c r="N223" s="7">
        <f t="shared" si="72"/>
        <v>1347992.76</v>
      </c>
    </row>
    <row r="224" spans="1:18" ht="15" customHeight="1">
      <c r="A224" s="98">
        <f t="shared" si="7"/>
        <v>105</v>
      </c>
      <c r="B224" s="9" t="s">
        <v>304</v>
      </c>
      <c r="C224" s="6" t="s">
        <v>458</v>
      </c>
      <c r="D224" s="6" t="s">
        <v>98</v>
      </c>
      <c r="E224" s="4"/>
      <c r="F224" s="4"/>
      <c r="G224" s="4"/>
      <c r="H224" s="7">
        <f>H225</f>
        <v>1279521.72</v>
      </c>
      <c r="I224" s="53"/>
      <c r="J224" s="7" t="e">
        <f>J226+#REF!</f>
        <v>#REF!</v>
      </c>
      <c r="K224" s="7">
        <f>K232+K245+K255</f>
        <v>50000</v>
      </c>
      <c r="L224" s="7">
        <f>L232+L245+L255</f>
        <v>0</v>
      </c>
      <c r="M224" s="7">
        <f t="shared" ref="M224:N225" si="73">M225</f>
        <v>1285105.1600000001</v>
      </c>
      <c r="N224" s="7">
        <f t="shared" si="73"/>
        <v>1346992.76</v>
      </c>
    </row>
    <row r="225" spans="1:18" ht="27" customHeight="1">
      <c r="A225" s="98"/>
      <c r="B225" s="9" t="s">
        <v>305</v>
      </c>
      <c r="C225" s="6" t="s">
        <v>458</v>
      </c>
      <c r="D225" s="6" t="s">
        <v>98</v>
      </c>
      <c r="E225" s="6" t="s">
        <v>308</v>
      </c>
      <c r="F225" s="4"/>
      <c r="G225" s="4"/>
      <c r="H225" s="7">
        <f>H226</f>
        <v>1279521.72</v>
      </c>
      <c r="I225" s="53"/>
      <c r="J225" s="7"/>
      <c r="K225" s="7"/>
      <c r="L225" s="7"/>
      <c r="M225" s="7">
        <f t="shared" si="73"/>
        <v>1285105.1600000001</v>
      </c>
      <c r="N225" s="7">
        <f t="shared" si="73"/>
        <v>1346992.76</v>
      </c>
    </row>
    <row r="226" spans="1:18" ht="24" customHeight="1">
      <c r="A226" s="98">
        <f>A224+1</f>
        <v>106</v>
      </c>
      <c r="B226" s="9" t="s">
        <v>306</v>
      </c>
      <c r="C226" s="6" t="s">
        <v>458</v>
      </c>
      <c r="D226" s="6" t="s">
        <v>98</v>
      </c>
      <c r="E226" s="6" t="s">
        <v>309</v>
      </c>
      <c r="F226" s="6"/>
      <c r="G226" s="6"/>
      <c r="H226" s="7">
        <f>H227+H233+H239+H268</f>
        <v>1279521.72</v>
      </c>
      <c r="I226" s="52"/>
      <c r="J226" s="7">
        <f>J255</f>
        <v>704300</v>
      </c>
      <c r="K226" s="7">
        <f>K232</f>
        <v>0</v>
      </c>
      <c r="L226" s="7">
        <f>L232</f>
        <v>0</v>
      </c>
      <c r="M226" s="7">
        <f t="shared" ref="M226:N226" si="74">M227+M233+M239+M268</f>
        <v>1285105.1600000001</v>
      </c>
      <c r="N226" s="7">
        <f t="shared" si="74"/>
        <v>1346992.76</v>
      </c>
    </row>
    <row r="227" spans="1:18" ht="24" customHeight="1">
      <c r="A227" s="98"/>
      <c r="B227" s="9" t="s">
        <v>307</v>
      </c>
      <c r="C227" s="6" t="s">
        <v>458</v>
      </c>
      <c r="D227" s="6" t="s">
        <v>98</v>
      </c>
      <c r="E227" s="6" t="s">
        <v>310</v>
      </c>
      <c r="F227" s="6"/>
      <c r="G227" s="6"/>
      <c r="H227" s="7">
        <f>H228</f>
        <v>434121.72</v>
      </c>
      <c r="I227" s="52"/>
      <c r="J227" s="7"/>
      <c r="K227" s="7"/>
      <c r="L227" s="7"/>
      <c r="M227" s="7">
        <f t="shared" ref="M227:N231" si="75">M228</f>
        <v>576305.16</v>
      </c>
      <c r="N227" s="7">
        <f t="shared" si="75"/>
        <v>539192.76</v>
      </c>
    </row>
    <row r="228" spans="1:18" ht="82.5" customHeight="1">
      <c r="A228" s="98"/>
      <c r="B228" s="58" t="s">
        <v>452</v>
      </c>
      <c r="C228" s="6" t="s">
        <v>458</v>
      </c>
      <c r="D228" s="6" t="s">
        <v>98</v>
      </c>
      <c r="E228" s="6" t="s">
        <v>311</v>
      </c>
      <c r="F228" s="6"/>
      <c r="G228" s="6"/>
      <c r="H228" s="7">
        <f>H229</f>
        <v>434121.72</v>
      </c>
      <c r="I228" s="52"/>
      <c r="J228" s="7"/>
      <c r="K228" s="7"/>
      <c r="L228" s="7"/>
      <c r="M228" s="7">
        <f t="shared" si="75"/>
        <v>576305.16</v>
      </c>
      <c r="N228" s="7">
        <f t="shared" si="75"/>
        <v>539192.76</v>
      </c>
    </row>
    <row r="229" spans="1:18" ht="27.75" customHeight="1">
      <c r="A229" s="98"/>
      <c r="B229" s="67" t="s">
        <v>201</v>
      </c>
      <c r="C229" s="6" t="s">
        <v>458</v>
      </c>
      <c r="D229" s="6" t="s">
        <v>98</v>
      </c>
      <c r="E229" s="6" t="s">
        <v>311</v>
      </c>
      <c r="F229" s="6" t="s">
        <v>198</v>
      </c>
      <c r="G229" s="6"/>
      <c r="H229" s="7">
        <f>H230</f>
        <v>434121.72</v>
      </c>
      <c r="I229" s="52"/>
      <c r="J229" s="7"/>
      <c r="K229" s="7"/>
      <c r="L229" s="7"/>
      <c r="M229" s="7">
        <f t="shared" si="75"/>
        <v>576305.16</v>
      </c>
      <c r="N229" s="7">
        <f t="shared" si="75"/>
        <v>539192.76</v>
      </c>
    </row>
    <row r="230" spans="1:18" ht="27.75" customHeight="1">
      <c r="A230" s="98"/>
      <c r="B230" s="67" t="s">
        <v>200</v>
      </c>
      <c r="C230" s="6" t="s">
        <v>458</v>
      </c>
      <c r="D230" s="6" t="s">
        <v>98</v>
      </c>
      <c r="E230" s="6" t="s">
        <v>311</v>
      </c>
      <c r="F230" s="6" t="s">
        <v>199</v>
      </c>
      <c r="G230" s="6"/>
      <c r="H230" s="7">
        <f>H231</f>
        <v>434121.72</v>
      </c>
      <c r="I230" s="52"/>
      <c r="J230" s="7"/>
      <c r="K230" s="7"/>
      <c r="L230" s="7"/>
      <c r="M230" s="7">
        <f t="shared" si="75"/>
        <v>576305.16</v>
      </c>
      <c r="N230" s="7">
        <f t="shared" si="75"/>
        <v>539192.76</v>
      </c>
    </row>
    <row r="231" spans="1:18" ht="27.75" customHeight="1">
      <c r="A231" s="98"/>
      <c r="B231" s="37" t="s">
        <v>153</v>
      </c>
      <c r="C231" s="6" t="s">
        <v>458</v>
      </c>
      <c r="D231" s="6" t="s">
        <v>98</v>
      </c>
      <c r="E231" s="6" t="s">
        <v>311</v>
      </c>
      <c r="F231" s="6" t="s">
        <v>87</v>
      </c>
      <c r="G231" s="6"/>
      <c r="H231" s="7">
        <f>H232</f>
        <v>434121.72</v>
      </c>
      <c r="I231" s="52"/>
      <c r="J231" s="7"/>
      <c r="K231" s="7"/>
      <c r="L231" s="7"/>
      <c r="M231" s="7">
        <f t="shared" si="75"/>
        <v>576305.16</v>
      </c>
      <c r="N231" s="7">
        <f t="shared" si="75"/>
        <v>539192.76</v>
      </c>
    </row>
    <row r="232" spans="1:18" ht="14.25" customHeight="1">
      <c r="A232" s="98">
        <f>A226+1</f>
        <v>107</v>
      </c>
      <c r="B232" s="3" t="s">
        <v>33</v>
      </c>
      <c r="C232" s="6" t="s">
        <v>458</v>
      </c>
      <c r="D232" s="4" t="s">
        <v>98</v>
      </c>
      <c r="E232" s="4" t="s">
        <v>311</v>
      </c>
      <c r="F232" s="4" t="s">
        <v>87</v>
      </c>
      <c r="G232" s="4" t="s">
        <v>32</v>
      </c>
      <c r="H232" s="5">
        <v>434121.72</v>
      </c>
      <c r="I232" s="53"/>
      <c r="J232" s="5"/>
      <c r="K232" s="5"/>
      <c r="L232" s="5"/>
      <c r="M232" s="5">
        <v>576305.16</v>
      </c>
      <c r="N232" s="5">
        <v>539192.76</v>
      </c>
      <c r="P232" s="89"/>
      <c r="Q232" s="30">
        <v>102315.5</v>
      </c>
      <c r="R232" s="32"/>
    </row>
    <row r="233" spans="1:18" ht="24" customHeight="1">
      <c r="A233" s="98"/>
      <c r="B233" s="106" t="s">
        <v>418</v>
      </c>
      <c r="C233" s="6" t="s">
        <v>458</v>
      </c>
      <c r="D233" s="6" t="s">
        <v>98</v>
      </c>
      <c r="E233" s="6" t="s">
        <v>312</v>
      </c>
      <c r="F233" s="6"/>
      <c r="G233" s="6"/>
      <c r="H233" s="7">
        <f>H234</f>
        <v>270000</v>
      </c>
      <c r="I233" s="52"/>
      <c r="J233" s="7"/>
      <c r="K233" s="7"/>
      <c r="L233" s="7"/>
      <c r="M233" s="7">
        <f t="shared" ref="M233:N237" si="76">M234</f>
        <v>110000</v>
      </c>
      <c r="N233" s="7">
        <f t="shared" si="76"/>
        <v>199000</v>
      </c>
    </row>
    <row r="234" spans="1:18" ht="82.5" customHeight="1">
      <c r="A234" s="98"/>
      <c r="B234" s="58" t="s">
        <v>452</v>
      </c>
      <c r="C234" s="6" t="s">
        <v>458</v>
      </c>
      <c r="D234" s="6" t="s">
        <v>98</v>
      </c>
      <c r="E234" s="6" t="s">
        <v>313</v>
      </c>
      <c r="F234" s="6"/>
      <c r="G234" s="6"/>
      <c r="H234" s="7">
        <f>H235</f>
        <v>270000</v>
      </c>
      <c r="I234" s="52"/>
      <c r="J234" s="7"/>
      <c r="K234" s="7"/>
      <c r="L234" s="7"/>
      <c r="M234" s="7">
        <f t="shared" si="76"/>
        <v>110000</v>
      </c>
      <c r="N234" s="7">
        <f t="shared" si="76"/>
        <v>199000</v>
      </c>
    </row>
    <row r="235" spans="1:18" ht="27.75" customHeight="1">
      <c r="A235" s="98"/>
      <c r="B235" s="67" t="s">
        <v>201</v>
      </c>
      <c r="C235" s="6" t="s">
        <v>458</v>
      </c>
      <c r="D235" s="6" t="s">
        <v>98</v>
      </c>
      <c r="E235" s="6" t="s">
        <v>313</v>
      </c>
      <c r="F235" s="6" t="s">
        <v>198</v>
      </c>
      <c r="G235" s="6"/>
      <c r="H235" s="7">
        <f>H236</f>
        <v>270000</v>
      </c>
      <c r="I235" s="52"/>
      <c r="J235" s="7"/>
      <c r="K235" s="7"/>
      <c r="L235" s="7"/>
      <c r="M235" s="7">
        <f t="shared" si="76"/>
        <v>110000</v>
      </c>
      <c r="N235" s="7">
        <f t="shared" si="76"/>
        <v>199000</v>
      </c>
    </row>
    <row r="236" spans="1:18" ht="27.75" customHeight="1">
      <c r="A236" s="98"/>
      <c r="B236" s="67" t="s">
        <v>200</v>
      </c>
      <c r="C236" s="6" t="s">
        <v>458</v>
      </c>
      <c r="D236" s="6" t="s">
        <v>98</v>
      </c>
      <c r="E236" s="6" t="s">
        <v>313</v>
      </c>
      <c r="F236" s="6" t="s">
        <v>199</v>
      </c>
      <c r="G236" s="6"/>
      <c r="H236" s="7">
        <f>H237</f>
        <v>270000</v>
      </c>
      <c r="I236" s="52"/>
      <c r="J236" s="7"/>
      <c r="K236" s="7"/>
      <c r="L236" s="7"/>
      <c r="M236" s="7">
        <f t="shared" si="76"/>
        <v>110000</v>
      </c>
      <c r="N236" s="7">
        <f t="shared" si="76"/>
        <v>199000</v>
      </c>
    </row>
    <row r="237" spans="1:18" ht="27.75" customHeight="1">
      <c r="A237" s="98"/>
      <c r="B237" s="37" t="s">
        <v>153</v>
      </c>
      <c r="C237" s="6" t="s">
        <v>458</v>
      </c>
      <c r="D237" s="6" t="s">
        <v>98</v>
      </c>
      <c r="E237" s="6" t="s">
        <v>313</v>
      </c>
      <c r="F237" s="6" t="s">
        <v>87</v>
      </c>
      <c r="G237" s="6"/>
      <c r="H237" s="7">
        <f>H238</f>
        <v>270000</v>
      </c>
      <c r="I237" s="52"/>
      <c r="J237" s="7"/>
      <c r="K237" s="7"/>
      <c r="L237" s="7"/>
      <c r="M237" s="7">
        <f t="shared" si="76"/>
        <v>110000</v>
      </c>
      <c r="N237" s="7">
        <f t="shared" si="76"/>
        <v>199000</v>
      </c>
    </row>
    <row r="238" spans="1:18" ht="14.25" customHeight="1">
      <c r="A238" s="98">
        <f>A232+1</f>
        <v>108</v>
      </c>
      <c r="B238" s="3" t="s">
        <v>116</v>
      </c>
      <c r="C238" s="6" t="s">
        <v>458</v>
      </c>
      <c r="D238" s="4" t="s">
        <v>98</v>
      </c>
      <c r="E238" s="4" t="s">
        <v>313</v>
      </c>
      <c r="F238" s="4" t="s">
        <v>87</v>
      </c>
      <c r="G238" s="4" t="s">
        <v>34</v>
      </c>
      <c r="H238" s="5">
        <v>270000</v>
      </c>
      <c r="I238" s="53"/>
      <c r="J238" s="5"/>
      <c r="K238" s="5"/>
      <c r="L238" s="5"/>
      <c r="M238" s="5">
        <v>110000</v>
      </c>
      <c r="N238" s="5">
        <v>199000</v>
      </c>
      <c r="P238" s="89"/>
      <c r="Q238" s="30">
        <v>167386</v>
      </c>
      <c r="R238" s="32"/>
    </row>
    <row r="239" spans="1:18" ht="24" customHeight="1">
      <c r="A239" s="98"/>
      <c r="B239" s="9" t="s">
        <v>314</v>
      </c>
      <c r="C239" s="6" t="s">
        <v>458</v>
      </c>
      <c r="D239" s="6" t="s">
        <v>98</v>
      </c>
      <c r="E239" s="6" t="s">
        <v>419</v>
      </c>
      <c r="F239" s="6"/>
      <c r="G239" s="6"/>
      <c r="H239" s="7">
        <f>H240</f>
        <v>575400</v>
      </c>
      <c r="I239" s="52"/>
      <c r="J239" s="7"/>
      <c r="K239" s="7"/>
      <c r="L239" s="7"/>
      <c r="M239" s="7">
        <f t="shared" ref="M239:N242" si="77">M240</f>
        <v>598800</v>
      </c>
      <c r="N239" s="7">
        <f t="shared" si="77"/>
        <v>608800</v>
      </c>
    </row>
    <row r="240" spans="1:18" ht="82.5" customHeight="1">
      <c r="A240" s="98"/>
      <c r="B240" s="58" t="s">
        <v>452</v>
      </c>
      <c r="C240" s="6" t="s">
        <v>458</v>
      </c>
      <c r="D240" s="6" t="s">
        <v>98</v>
      </c>
      <c r="E240" s="6" t="s">
        <v>420</v>
      </c>
      <c r="F240" s="6"/>
      <c r="G240" s="6"/>
      <c r="H240" s="7">
        <f>H241</f>
        <v>575400</v>
      </c>
      <c r="I240" s="52"/>
      <c r="J240" s="7"/>
      <c r="K240" s="7"/>
      <c r="L240" s="7"/>
      <c r="M240" s="7">
        <f t="shared" si="77"/>
        <v>598800</v>
      </c>
      <c r="N240" s="7">
        <f t="shared" si="77"/>
        <v>608800</v>
      </c>
    </row>
    <row r="241" spans="1:17" ht="27.75" customHeight="1">
      <c r="A241" s="98"/>
      <c r="B241" s="67" t="s">
        <v>201</v>
      </c>
      <c r="C241" s="6" t="s">
        <v>458</v>
      </c>
      <c r="D241" s="6" t="s">
        <v>98</v>
      </c>
      <c r="E241" s="6" t="s">
        <v>420</v>
      </c>
      <c r="F241" s="6" t="s">
        <v>198</v>
      </c>
      <c r="G241" s="6"/>
      <c r="H241" s="7">
        <f>H242</f>
        <v>575400</v>
      </c>
      <c r="I241" s="52"/>
      <c r="J241" s="7"/>
      <c r="K241" s="7"/>
      <c r="L241" s="7"/>
      <c r="M241" s="7">
        <f t="shared" si="77"/>
        <v>598800</v>
      </c>
      <c r="N241" s="7">
        <f t="shared" si="77"/>
        <v>608800</v>
      </c>
    </row>
    <row r="242" spans="1:17" ht="27.75" customHeight="1">
      <c r="A242" s="98"/>
      <c r="B242" s="67" t="s">
        <v>200</v>
      </c>
      <c r="C242" s="6" t="s">
        <v>458</v>
      </c>
      <c r="D242" s="6" t="s">
        <v>98</v>
      </c>
      <c r="E242" s="6" t="s">
        <v>420</v>
      </c>
      <c r="F242" s="6" t="s">
        <v>199</v>
      </c>
      <c r="G242" s="6"/>
      <c r="H242" s="7">
        <f>H243</f>
        <v>575400</v>
      </c>
      <c r="I242" s="52"/>
      <c r="J242" s="7"/>
      <c r="K242" s="7"/>
      <c r="L242" s="7"/>
      <c r="M242" s="7">
        <f t="shared" si="77"/>
        <v>598800</v>
      </c>
      <c r="N242" s="7">
        <f t="shared" si="77"/>
        <v>608800</v>
      </c>
    </row>
    <row r="243" spans="1:17" ht="27.75" customHeight="1">
      <c r="A243" s="98"/>
      <c r="B243" s="37" t="s">
        <v>153</v>
      </c>
      <c r="C243" s="6" t="s">
        <v>458</v>
      </c>
      <c r="D243" s="6" t="s">
        <v>98</v>
      </c>
      <c r="E243" s="6" t="s">
        <v>420</v>
      </c>
      <c r="F243" s="6" t="s">
        <v>87</v>
      </c>
      <c r="G243" s="6"/>
      <c r="H243" s="7">
        <f>H244+H245</f>
        <v>575400</v>
      </c>
      <c r="I243" s="52"/>
      <c r="J243" s="7"/>
      <c r="K243" s="7"/>
      <c r="L243" s="7"/>
      <c r="M243" s="7">
        <f t="shared" ref="M243:N243" si="78">M244+M245</f>
        <v>598800</v>
      </c>
      <c r="N243" s="7">
        <f t="shared" si="78"/>
        <v>608800</v>
      </c>
    </row>
    <row r="244" spans="1:17" ht="15.75" customHeight="1">
      <c r="A244" s="98">
        <v>109</v>
      </c>
      <c r="B244" s="3" t="s">
        <v>31</v>
      </c>
      <c r="C244" s="6" t="s">
        <v>458</v>
      </c>
      <c r="D244" s="4" t="s">
        <v>98</v>
      </c>
      <c r="E244" s="6" t="s">
        <v>420</v>
      </c>
      <c r="F244" s="4" t="s">
        <v>87</v>
      </c>
      <c r="G244" s="39">
        <v>223</v>
      </c>
      <c r="H244" s="38">
        <v>276600</v>
      </c>
      <c r="I244" s="126"/>
      <c r="J244" s="38"/>
      <c r="K244" s="38"/>
      <c r="L244" s="38"/>
      <c r="M244" s="38">
        <v>300000</v>
      </c>
      <c r="N244" s="38">
        <v>310000</v>
      </c>
      <c r="Q244" s="30">
        <v>75082.16</v>
      </c>
    </row>
    <row r="245" spans="1:17" ht="12.75" customHeight="1">
      <c r="A245" s="98">
        <v>110</v>
      </c>
      <c r="B245" s="3" t="s">
        <v>116</v>
      </c>
      <c r="C245" s="6" t="s">
        <v>458</v>
      </c>
      <c r="D245" s="4" t="s">
        <v>98</v>
      </c>
      <c r="E245" s="6" t="s">
        <v>420</v>
      </c>
      <c r="F245" s="4" t="s">
        <v>87</v>
      </c>
      <c r="G245" s="4" t="s">
        <v>34</v>
      </c>
      <c r="H245" s="5">
        <v>298800</v>
      </c>
      <c r="I245" s="53"/>
      <c r="J245" s="5"/>
      <c r="K245" s="5"/>
      <c r="L245" s="5"/>
      <c r="M245" s="5">
        <v>298800</v>
      </c>
      <c r="N245" s="5">
        <v>298800</v>
      </c>
      <c r="O245" s="59"/>
    </row>
    <row r="246" spans="1:17" s="31" customFormat="1" ht="27" hidden="1" customHeight="1">
      <c r="A246" s="98">
        <f t="shared" si="7"/>
        <v>111</v>
      </c>
      <c r="B246" s="1" t="s">
        <v>315</v>
      </c>
      <c r="C246" s="6" t="s">
        <v>458</v>
      </c>
      <c r="D246" s="6" t="s">
        <v>98</v>
      </c>
      <c r="E246" s="6" t="s">
        <v>316</v>
      </c>
      <c r="F246" s="6"/>
      <c r="G246" s="6"/>
      <c r="H246" s="7">
        <f>H247+H262</f>
        <v>0</v>
      </c>
      <c r="I246" s="52"/>
      <c r="J246" s="7"/>
      <c r="K246" s="7">
        <v>50000</v>
      </c>
      <c r="L246" s="7">
        <v>0</v>
      </c>
      <c r="M246" s="7">
        <f t="shared" ref="M246:N246" si="79">M247+M262</f>
        <v>0</v>
      </c>
      <c r="N246" s="7">
        <f t="shared" si="79"/>
        <v>0</v>
      </c>
      <c r="O246" s="64"/>
      <c r="P246" s="139"/>
      <c r="Q246" s="139"/>
    </row>
    <row r="247" spans="1:17" ht="24" hidden="1" customHeight="1">
      <c r="A247" s="98"/>
      <c r="B247" s="9" t="s">
        <v>405</v>
      </c>
      <c r="C247" s="6" t="s">
        <v>458</v>
      </c>
      <c r="D247" s="6" t="s">
        <v>98</v>
      </c>
      <c r="E247" s="6" t="s">
        <v>317</v>
      </c>
      <c r="F247" s="6"/>
      <c r="G247" s="6"/>
      <c r="H247" s="7">
        <f t="shared" ref="H247:H251" si="80">H248</f>
        <v>0</v>
      </c>
      <c r="I247" s="52"/>
      <c r="J247" s="7"/>
      <c r="K247" s="7"/>
      <c r="L247" s="7"/>
      <c r="M247" s="7">
        <f t="shared" ref="M247:N251" si="81">M248</f>
        <v>0</v>
      </c>
      <c r="N247" s="7">
        <f t="shared" si="81"/>
        <v>0</v>
      </c>
    </row>
    <row r="248" spans="1:17" ht="82.5" hidden="1" customHeight="1">
      <c r="A248" s="98"/>
      <c r="B248" s="58" t="s">
        <v>210</v>
      </c>
      <c r="C248" s="6" t="s">
        <v>458</v>
      </c>
      <c r="D248" s="6" t="s">
        <v>98</v>
      </c>
      <c r="E248" s="6" t="s">
        <v>318</v>
      </c>
      <c r="F248" s="6"/>
      <c r="G248" s="6"/>
      <c r="H248" s="7">
        <f t="shared" si="80"/>
        <v>0</v>
      </c>
      <c r="I248" s="52"/>
      <c r="J248" s="7"/>
      <c r="K248" s="7"/>
      <c r="L248" s="7"/>
      <c r="M248" s="7">
        <f t="shared" si="81"/>
        <v>0</v>
      </c>
      <c r="N248" s="7">
        <f t="shared" si="81"/>
        <v>0</v>
      </c>
    </row>
    <row r="249" spans="1:17" ht="27.75" hidden="1" customHeight="1">
      <c r="A249" s="98"/>
      <c r="B249" s="67" t="s">
        <v>201</v>
      </c>
      <c r="C249" s="6" t="s">
        <v>458</v>
      </c>
      <c r="D249" s="6" t="s">
        <v>98</v>
      </c>
      <c r="E249" s="6" t="s">
        <v>318</v>
      </c>
      <c r="F249" s="6" t="s">
        <v>198</v>
      </c>
      <c r="G249" s="6"/>
      <c r="H249" s="7">
        <f t="shared" si="80"/>
        <v>0</v>
      </c>
      <c r="I249" s="52"/>
      <c r="J249" s="7"/>
      <c r="K249" s="7"/>
      <c r="L249" s="7"/>
      <c r="M249" s="7">
        <f t="shared" si="81"/>
        <v>0</v>
      </c>
      <c r="N249" s="7">
        <f t="shared" si="81"/>
        <v>0</v>
      </c>
    </row>
    <row r="250" spans="1:17" ht="27.75" hidden="1" customHeight="1">
      <c r="A250" s="98"/>
      <c r="B250" s="67" t="s">
        <v>200</v>
      </c>
      <c r="C250" s="6" t="s">
        <v>458</v>
      </c>
      <c r="D250" s="6" t="s">
        <v>98</v>
      </c>
      <c r="E250" s="6" t="s">
        <v>318</v>
      </c>
      <c r="F250" s="6" t="s">
        <v>199</v>
      </c>
      <c r="G250" s="6"/>
      <c r="H250" s="7">
        <f t="shared" si="80"/>
        <v>0</v>
      </c>
      <c r="I250" s="52"/>
      <c r="J250" s="7"/>
      <c r="K250" s="7"/>
      <c r="L250" s="7"/>
      <c r="M250" s="7">
        <f t="shared" si="81"/>
        <v>0</v>
      </c>
      <c r="N250" s="7">
        <f t="shared" si="81"/>
        <v>0</v>
      </c>
    </row>
    <row r="251" spans="1:17" ht="15.75" hidden="1" customHeight="1">
      <c r="A251" s="98">
        <f>A246+1</f>
        <v>112</v>
      </c>
      <c r="B251" s="37" t="s">
        <v>153</v>
      </c>
      <c r="C251" s="6" t="s">
        <v>458</v>
      </c>
      <c r="D251" s="6" t="s">
        <v>98</v>
      </c>
      <c r="E251" s="6" t="s">
        <v>318</v>
      </c>
      <c r="F251" s="6" t="s">
        <v>87</v>
      </c>
      <c r="G251" s="6"/>
      <c r="H251" s="7">
        <f t="shared" si="80"/>
        <v>0</v>
      </c>
      <c r="I251" s="52"/>
      <c r="J251" s="7"/>
      <c r="K251" s="7">
        <v>50000</v>
      </c>
      <c r="L251" s="7">
        <v>0</v>
      </c>
      <c r="M251" s="7">
        <f t="shared" si="81"/>
        <v>0</v>
      </c>
      <c r="N251" s="7">
        <f t="shared" si="81"/>
        <v>0</v>
      </c>
    </row>
    <row r="252" spans="1:17" ht="14.25" hidden="1" customHeight="1">
      <c r="A252" s="98">
        <v>113</v>
      </c>
      <c r="B252" s="3" t="s">
        <v>77</v>
      </c>
      <c r="C252" s="6" t="s">
        <v>458</v>
      </c>
      <c r="D252" s="4" t="s">
        <v>98</v>
      </c>
      <c r="E252" s="4" t="s">
        <v>318</v>
      </c>
      <c r="F252" s="4" t="s">
        <v>87</v>
      </c>
      <c r="G252" s="4" t="s">
        <v>34</v>
      </c>
      <c r="H252" s="5"/>
      <c r="I252" s="53"/>
      <c r="J252" s="5">
        <v>704300</v>
      </c>
      <c r="K252" s="5">
        <v>50000</v>
      </c>
      <c r="L252" s="5">
        <v>0</v>
      </c>
      <c r="M252" s="5"/>
      <c r="N252" s="5"/>
    </row>
    <row r="253" spans="1:17" ht="27" hidden="1" customHeight="1">
      <c r="A253" s="98">
        <f t="shared" si="7"/>
        <v>114</v>
      </c>
      <c r="B253" s="1" t="s">
        <v>144</v>
      </c>
      <c r="C253" s="6" t="s">
        <v>458</v>
      </c>
      <c r="D253" s="6" t="s">
        <v>98</v>
      </c>
      <c r="E253" s="6" t="s">
        <v>146</v>
      </c>
      <c r="F253" s="6"/>
      <c r="G253" s="10"/>
      <c r="H253" s="11">
        <f>H254</f>
        <v>0</v>
      </c>
      <c r="I253" s="127"/>
      <c r="J253" s="11"/>
      <c r="K253" s="11">
        <f>K255</f>
        <v>50000</v>
      </c>
      <c r="L253" s="11">
        <v>0</v>
      </c>
      <c r="M253" s="11">
        <f t="shared" ref="M253:N254" si="82">M254</f>
        <v>0</v>
      </c>
      <c r="N253" s="11">
        <f t="shared" si="82"/>
        <v>0</v>
      </c>
    </row>
    <row r="254" spans="1:17" ht="26.25" hidden="1" customHeight="1">
      <c r="A254" s="98">
        <v>59</v>
      </c>
      <c r="B254" s="37" t="s">
        <v>153</v>
      </c>
      <c r="C254" s="6" t="s">
        <v>458</v>
      </c>
      <c r="D254" s="4" t="s">
        <v>98</v>
      </c>
      <c r="E254" s="4" t="s">
        <v>146</v>
      </c>
      <c r="F254" s="4" t="s">
        <v>87</v>
      </c>
      <c r="G254" s="4"/>
      <c r="H254" s="5">
        <f>H255</f>
        <v>0</v>
      </c>
      <c r="I254" s="53"/>
      <c r="J254" s="5">
        <v>704300</v>
      </c>
      <c r="K254" s="5">
        <v>50000</v>
      </c>
      <c r="L254" s="5">
        <v>0</v>
      </c>
      <c r="M254" s="5">
        <f t="shared" si="82"/>
        <v>0</v>
      </c>
      <c r="N254" s="5">
        <f t="shared" si="82"/>
        <v>0</v>
      </c>
    </row>
    <row r="255" spans="1:17" ht="14.25" hidden="1" customHeight="1">
      <c r="A255" s="98">
        <v>60</v>
      </c>
      <c r="B255" s="3" t="s">
        <v>143</v>
      </c>
      <c r="C255" s="6" t="s">
        <v>458</v>
      </c>
      <c r="D255" s="4" t="s">
        <v>98</v>
      </c>
      <c r="E255" s="4" t="s">
        <v>146</v>
      </c>
      <c r="F255" s="4" t="s">
        <v>87</v>
      </c>
      <c r="G255" s="4" t="s">
        <v>39</v>
      </c>
      <c r="H255" s="5">
        <v>0</v>
      </c>
      <c r="I255" s="53"/>
      <c r="J255" s="5">
        <v>704300</v>
      </c>
      <c r="K255" s="5">
        <v>50000</v>
      </c>
      <c r="L255" s="5">
        <v>0</v>
      </c>
      <c r="M255" s="5">
        <v>0</v>
      </c>
      <c r="N255" s="5">
        <v>0</v>
      </c>
    </row>
    <row r="256" spans="1:17" ht="26.25" hidden="1" customHeight="1">
      <c r="A256" s="98">
        <f>A255+1</f>
        <v>61</v>
      </c>
      <c r="B256" s="9" t="s">
        <v>113</v>
      </c>
      <c r="C256" s="6" t="s">
        <v>458</v>
      </c>
      <c r="D256" s="6" t="s">
        <v>115</v>
      </c>
      <c r="E256" s="6"/>
      <c r="F256" s="6"/>
      <c r="G256" s="6"/>
      <c r="H256" s="7">
        <f>H257</f>
        <v>0</v>
      </c>
      <c r="I256" s="52"/>
      <c r="J256" s="7">
        <f t="shared" ref="J256:N257" si="83">J257</f>
        <v>3000</v>
      </c>
      <c r="K256" s="7">
        <f t="shared" si="83"/>
        <v>0</v>
      </c>
      <c r="L256" s="7">
        <f t="shared" si="83"/>
        <v>0</v>
      </c>
      <c r="M256" s="7">
        <f t="shared" si="83"/>
        <v>0</v>
      </c>
      <c r="N256" s="7">
        <f t="shared" si="83"/>
        <v>0</v>
      </c>
    </row>
    <row r="257" spans="1:14" ht="51.75" hidden="1" customHeight="1">
      <c r="A257" s="98">
        <f t="shared" si="7"/>
        <v>62</v>
      </c>
      <c r="B257" s="9" t="s">
        <v>114</v>
      </c>
      <c r="C257" s="6" t="s">
        <v>458</v>
      </c>
      <c r="D257" s="6" t="s">
        <v>115</v>
      </c>
      <c r="E257" s="6" t="s">
        <v>121</v>
      </c>
      <c r="F257" s="6" t="s">
        <v>87</v>
      </c>
      <c r="G257" s="6"/>
      <c r="H257" s="7">
        <f>H258</f>
        <v>0</v>
      </c>
      <c r="I257" s="52"/>
      <c r="J257" s="7">
        <f t="shared" si="83"/>
        <v>3000</v>
      </c>
      <c r="K257" s="7">
        <f t="shared" si="83"/>
        <v>0</v>
      </c>
      <c r="L257" s="7">
        <f t="shared" si="83"/>
        <v>0</v>
      </c>
      <c r="M257" s="7">
        <f t="shared" si="83"/>
        <v>0</v>
      </c>
      <c r="N257" s="7">
        <f t="shared" si="83"/>
        <v>0</v>
      </c>
    </row>
    <row r="258" spans="1:14" ht="13.5" hidden="1" customHeight="1">
      <c r="A258" s="98">
        <f t="shared" si="7"/>
        <v>63</v>
      </c>
      <c r="B258" s="3" t="s">
        <v>36</v>
      </c>
      <c r="C258" s="6" t="s">
        <v>458</v>
      </c>
      <c r="D258" s="4" t="s">
        <v>115</v>
      </c>
      <c r="E258" s="4" t="s">
        <v>121</v>
      </c>
      <c r="F258" s="4" t="s">
        <v>87</v>
      </c>
      <c r="G258" s="4" t="s">
        <v>35</v>
      </c>
      <c r="H258" s="5">
        <v>0</v>
      </c>
      <c r="I258" s="53"/>
      <c r="J258" s="5">
        <v>3000</v>
      </c>
      <c r="K258" s="5">
        <v>0</v>
      </c>
      <c r="L258" s="5">
        <v>0</v>
      </c>
      <c r="M258" s="5">
        <v>0</v>
      </c>
      <c r="N258" s="5">
        <v>0</v>
      </c>
    </row>
    <row r="259" spans="1:14" ht="15.75" hidden="1" customHeight="1">
      <c r="A259" s="98">
        <v>114</v>
      </c>
      <c r="B259" s="1" t="s">
        <v>113</v>
      </c>
      <c r="C259" s="6" t="s">
        <v>458</v>
      </c>
      <c r="D259" s="4" t="s">
        <v>115</v>
      </c>
      <c r="E259" s="4"/>
      <c r="F259" s="4"/>
      <c r="G259" s="4"/>
      <c r="H259" s="7">
        <f>H260</f>
        <v>0</v>
      </c>
      <c r="I259" s="53"/>
      <c r="J259" s="5"/>
      <c r="K259" s="5"/>
      <c r="L259" s="5"/>
      <c r="M259" s="7">
        <f t="shared" ref="M259:N260" si="84">M260</f>
        <v>0</v>
      </c>
      <c r="N259" s="7">
        <f t="shared" si="84"/>
        <v>0</v>
      </c>
    </row>
    <row r="260" spans="1:14" ht="14.25" hidden="1" customHeight="1">
      <c r="A260" s="98">
        <v>115</v>
      </c>
      <c r="B260" s="36" t="s">
        <v>153</v>
      </c>
      <c r="C260" s="6" t="s">
        <v>458</v>
      </c>
      <c r="D260" s="4" t="s">
        <v>115</v>
      </c>
      <c r="E260" s="4" t="s">
        <v>163</v>
      </c>
      <c r="F260" s="4" t="s">
        <v>87</v>
      </c>
      <c r="G260" s="4"/>
      <c r="H260" s="5">
        <f>H261</f>
        <v>0</v>
      </c>
      <c r="I260" s="53"/>
      <c r="J260" s="5"/>
      <c r="K260" s="5"/>
      <c r="L260" s="5"/>
      <c r="M260" s="5">
        <f t="shared" si="84"/>
        <v>0</v>
      </c>
      <c r="N260" s="5">
        <f t="shared" si="84"/>
        <v>0</v>
      </c>
    </row>
    <row r="261" spans="1:14" ht="14.25" hidden="1" customHeight="1">
      <c r="A261" s="98">
        <v>116</v>
      </c>
      <c r="B261" s="3" t="s">
        <v>77</v>
      </c>
      <c r="C261" s="6" t="s">
        <v>458</v>
      </c>
      <c r="D261" s="4" t="s">
        <v>115</v>
      </c>
      <c r="E261" s="4" t="s">
        <v>163</v>
      </c>
      <c r="F261" s="4" t="s">
        <v>87</v>
      </c>
      <c r="G261" s="4" t="s">
        <v>34</v>
      </c>
      <c r="H261" s="5"/>
      <c r="I261" s="53"/>
      <c r="J261" s="5"/>
      <c r="K261" s="5"/>
      <c r="L261" s="5"/>
      <c r="M261" s="5"/>
      <c r="N261" s="5"/>
    </row>
    <row r="262" spans="1:14" ht="24" hidden="1" customHeight="1">
      <c r="A262" s="98"/>
      <c r="B262" s="9" t="s">
        <v>406</v>
      </c>
      <c r="C262" s="6" t="s">
        <v>458</v>
      </c>
      <c r="D262" s="6" t="s">
        <v>98</v>
      </c>
      <c r="E262" s="6" t="s">
        <v>407</v>
      </c>
      <c r="F262" s="6"/>
      <c r="G262" s="6"/>
      <c r="H262" s="7">
        <f t="shared" ref="H262:H266" si="85">H263</f>
        <v>0</v>
      </c>
      <c r="I262" s="52"/>
      <c r="J262" s="7"/>
      <c r="K262" s="7"/>
      <c r="L262" s="7"/>
      <c r="M262" s="7">
        <f t="shared" ref="M262:N266" si="86">M263</f>
        <v>0</v>
      </c>
      <c r="N262" s="7">
        <f t="shared" si="86"/>
        <v>0</v>
      </c>
    </row>
    <row r="263" spans="1:14" ht="82.5" hidden="1" customHeight="1">
      <c r="A263" s="98"/>
      <c r="B263" s="58" t="s">
        <v>210</v>
      </c>
      <c r="C263" s="6" t="s">
        <v>458</v>
      </c>
      <c r="D263" s="6" t="s">
        <v>98</v>
      </c>
      <c r="E263" s="6" t="s">
        <v>408</v>
      </c>
      <c r="F263" s="6"/>
      <c r="G263" s="6"/>
      <c r="H263" s="7">
        <f t="shared" si="85"/>
        <v>0</v>
      </c>
      <c r="I263" s="52"/>
      <c r="J263" s="7"/>
      <c r="K263" s="7"/>
      <c r="L263" s="7"/>
      <c r="M263" s="7">
        <f t="shared" si="86"/>
        <v>0</v>
      </c>
      <c r="N263" s="7">
        <f t="shared" si="86"/>
        <v>0</v>
      </c>
    </row>
    <row r="264" spans="1:14" ht="27.75" hidden="1" customHeight="1">
      <c r="A264" s="98"/>
      <c r="B264" s="67" t="s">
        <v>201</v>
      </c>
      <c r="C264" s="6" t="s">
        <v>458</v>
      </c>
      <c r="D264" s="6" t="s">
        <v>98</v>
      </c>
      <c r="E264" s="6" t="s">
        <v>408</v>
      </c>
      <c r="F264" s="6" t="s">
        <v>198</v>
      </c>
      <c r="G264" s="6"/>
      <c r="H264" s="7">
        <f t="shared" si="85"/>
        <v>0</v>
      </c>
      <c r="I264" s="52"/>
      <c r="J264" s="7"/>
      <c r="K264" s="7"/>
      <c r="L264" s="7"/>
      <c r="M264" s="7">
        <f t="shared" si="86"/>
        <v>0</v>
      </c>
      <c r="N264" s="7">
        <f t="shared" si="86"/>
        <v>0</v>
      </c>
    </row>
    <row r="265" spans="1:14" ht="27.75" hidden="1" customHeight="1">
      <c r="A265" s="98"/>
      <c r="B265" s="67" t="s">
        <v>200</v>
      </c>
      <c r="C265" s="6" t="s">
        <v>458</v>
      </c>
      <c r="D265" s="6" t="s">
        <v>98</v>
      </c>
      <c r="E265" s="6" t="s">
        <v>408</v>
      </c>
      <c r="F265" s="6" t="s">
        <v>199</v>
      </c>
      <c r="G265" s="6"/>
      <c r="H265" s="7">
        <f t="shared" si="85"/>
        <v>0</v>
      </c>
      <c r="I265" s="52"/>
      <c r="J265" s="7"/>
      <c r="K265" s="7"/>
      <c r="L265" s="7"/>
      <c r="M265" s="7">
        <f t="shared" si="86"/>
        <v>0</v>
      </c>
      <c r="N265" s="7">
        <f t="shared" si="86"/>
        <v>0</v>
      </c>
    </row>
    <row r="266" spans="1:14" ht="15.75" hidden="1" customHeight="1">
      <c r="A266" s="98">
        <f>A261+1</f>
        <v>117</v>
      </c>
      <c r="B266" s="37" t="s">
        <v>153</v>
      </c>
      <c r="C266" s="6" t="s">
        <v>458</v>
      </c>
      <c r="D266" s="6" t="s">
        <v>98</v>
      </c>
      <c r="E266" s="6" t="s">
        <v>408</v>
      </c>
      <c r="F266" s="6" t="s">
        <v>87</v>
      </c>
      <c r="G266" s="6"/>
      <c r="H266" s="7">
        <f t="shared" si="85"/>
        <v>0</v>
      </c>
      <c r="I266" s="52"/>
      <c r="J266" s="7"/>
      <c r="K266" s="7">
        <v>50000</v>
      </c>
      <c r="L266" s="7">
        <v>0</v>
      </c>
      <c r="M266" s="7">
        <f t="shared" si="86"/>
        <v>0</v>
      </c>
      <c r="N266" s="7">
        <f t="shared" si="86"/>
        <v>0</v>
      </c>
    </row>
    <row r="267" spans="1:14" ht="14.25" hidden="1" customHeight="1">
      <c r="A267" s="98">
        <v>113</v>
      </c>
      <c r="B267" s="3" t="s">
        <v>77</v>
      </c>
      <c r="C267" s="6" t="s">
        <v>458</v>
      </c>
      <c r="D267" s="4" t="s">
        <v>98</v>
      </c>
      <c r="E267" s="4" t="s">
        <v>408</v>
      </c>
      <c r="F267" s="4" t="s">
        <v>87</v>
      </c>
      <c r="G267" s="4" t="s">
        <v>34</v>
      </c>
      <c r="H267" s="5"/>
      <c r="I267" s="53"/>
      <c r="J267" s="5">
        <v>704300</v>
      </c>
      <c r="K267" s="5">
        <v>50000</v>
      </c>
      <c r="L267" s="5">
        <v>0</v>
      </c>
      <c r="M267" s="5"/>
      <c r="N267" s="5"/>
    </row>
    <row r="268" spans="1:14" ht="38.25" hidden="1">
      <c r="A268" s="98"/>
      <c r="B268" s="99" t="s">
        <v>461</v>
      </c>
      <c r="C268" s="6" t="s">
        <v>458</v>
      </c>
      <c r="D268" s="6" t="s">
        <v>98</v>
      </c>
      <c r="E268" s="6" t="s">
        <v>462</v>
      </c>
      <c r="F268" s="4"/>
      <c r="G268" s="4"/>
      <c r="H268" s="7">
        <f>H269</f>
        <v>0</v>
      </c>
      <c r="I268" s="52"/>
      <c r="J268" s="7"/>
      <c r="K268" s="7"/>
      <c r="L268" s="7"/>
      <c r="M268" s="7">
        <f t="shared" ref="M268:N268" si="87">M269</f>
        <v>0</v>
      </c>
      <c r="N268" s="7">
        <f t="shared" si="87"/>
        <v>0</v>
      </c>
    </row>
    <row r="269" spans="1:14" ht="33" hidden="1" customHeight="1">
      <c r="A269" s="98"/>
      <c r="B269" s="99" t="s">
        <v>464</v>
      </c>
      <c r="C269" s="6" t="s">
        <v>458</v>
      </c>
      <c r="D269" s="6" t="s">
        <v>98</v>
      </c>
      <c r="E269" s="6" t="s">
        <v>463</v>
      </c>
      <c r="F269" s="4"/>
      <c r="G269" s="4"/>
      <c r="H269" s="7">
        <f>H270+H277</f>
        <v>0</v>
      </c>
      <c r="I269" s="52"/>
      <c r="J269" s="7"/>
      <c r="K269" s="7"/>
      <c r="L269" s="7"/>
      <c r="M269" s="7">
        <f t="shared" ref="M269:N269" si="88">M270+M277</f>
        <v>0</v>
      </c>
      <c r="N269" s="7">
        <f t="shared" si="88"/>
        <v>0</v>
      </c>
    </row>
    <row r="270" spans="1:14" ht="66" hidden="1" customHeight="1">
      <c r="A270" s="98"/>
      <c r="B270" s="107" t="s">
        <v>223</v>
      </c>
      <c r="C270" s="6" t="s">
        <v>458</v>
      </c>
      <c r="D270" s="6" t="s">
        <v>98</v>
      </c>
      <c r="E270" s="6" t="s">
        <v>465</v>
      </c>
      <c r="F270" s="6" t="s">
        <v>231</v>
      </c>
      <c r="G270" s="4"/>
      <c r="H270" s="7">
        <f>H271</f>
        <v>0</v>
      </c>
      <c r="I270" s="52"/>
      <c r="J270" s="7"/>
      <c r="K270" s="7"/>
      <c r="L270" s="7"/>
      <c r="M270" s="7">
        <f t="shared" ref="M270:N270" si="89">M271</f>
        <v>0</v>
      </c>
      <c r="N270" s="7">
        <f t="shared" si="89"/>
        <v>0</v>
      </c>
    </row>
    <row r="271" spans="1:14" ht="33" hidden="1" customHeight="1">
      <c r="A271" s="98"/>
      <c r="B271" s="107" t="s">
        <v>292</v>
      </c>
      <c r="C271" s="6" t="s">
        <v>458</v>
      </c>
      <c r="D271" s="6" t="s">
        <v>98</v>
      </c>
      <c r="E271" s="6" t="s">
        <v>465</v>
      </c>
      <c r="F271" s="6" t="s">
        <v>299</v>
      </c>
      <c r="G271" s="4"/>
      <c r="H271" s="7">
        <f>H272+H275</f>
        <v>0</v>
      </c>
      <c r="I271" s="52"/>
      <c r="J271" s="7"/>
      <c r="K271" s="7"/>
      <c r="L271" s="7"/>
      <c r="M271" s="7">
        <f t="shared" ref="M271:N271" si="90">M272+M275</f>
        <v>0</v>
      </c>
      <c r="N271" s="7">
        <f t="shared" si="90"/>
        <v>0</v>
      </c>
    </row>
    <row r="272" spans="1:14" ht="33" hidden="1" customHeight="1">
      <c r="A272" s="98"/>
      <c r="B272" s="107" t="s">
        <v>293</v>
      </c>
      <c r="C272" s="6" t="s">
        <v>458</v>
      </c>
      <c r="D272" s="6" t="s">
        <v>98</v>
      </c>
      <c r="E272" s="6" t="s">
        <v>465</v>
      </c>
      <c r="F272" s="6" t="s">
        <v>86</v>
      </c>
      <c r="G272" s="4"/>
      <c r="H272" s="7">
        <f>H273+H274</f>
        <v>0</v>
      </c>
      <c r="I272" s="52"/>
      <c r="J272" s="7"/>
      <c r="K272" s="7"/>
      <c r="L272" s="7"/>
      <c r="M272" s="7">
        <f t="shared" ref="M272:N272" si="91">M273+M274</f>
        <v>0</v>
      </c>
      <c r="N272" s="7">
        <f t="shared" si="91"/>
        <v>0</v>
      </c>
    </row>
    <row r="273" spans="1:16" ht="13.5" hidden="1">
      <c r="A273" s="98">
        <v>124</v>
      </c>
      <c r="B273" s="3" t="s">
        <v>23</v>
      </c>
      <c r="C273" s="4" t="s">
        <v>458</v>
      </c>
      <c r="D273" s="4" t="s">
        <v>98</v>
      </c>
      <c r="E273" s="4" t="s">
        <v>465</v>
      </c>
      <c r="F273" s="4" t="s">
        <v>86</v>
      </c>
      <c r="G273" s="4" t="s">
        <v>22</v>
      </c>
      <c r="H273" s="5"/>
      <c r="I273" s="54"/>
      <c r="J273" s="47"/>
      <c r="K273" s="47"/>
      <c r="L273" s="47"/>
      <c r="M273" s="5"/>
      <c r="N273" s="5"/>
      <c r="P273" s="128"/>
    </row>
    <row r="274" spans="1:16" ht="25.5" hidden="1">
      <c r="A274" s="98">
        <v>125</v>
      </c>
      <c r="B274" s="36" t="s">
        <v>164</v>
      </c>
      <c r="C274" s="4" t="s">
        <v>458</v>
      </c>
      <c r="D274" s="4" t="s">
        <v>98</v>
      </c>
      <c r="E274" s="6" t="s">
        <v>465</v>
      </c>
      <c r="F274" s="135" t="s">
        <v>86</v>
      </c>
      <c r="G274" s="135" t="s">
        <v>165</v>
      </c>
      <c r="H274" s="44"/>
      <c r="I274" s="135"/>
      <c r="J274" s="38"/>
      <c r="K274" s="46"/>
      <c r="L274" s="5"/>
      <c r="M274" s="44"/>
      <c r="N274" s="44"/>
    </row>
    <row r="275" spans="1:16" ht="38.25" hidden="1">
      <c r="A275" s="98"/>
      <c r="B275" s="107" t="s">
        <v>294</v>
      </c>
      <c r="C275" s="6" t="s">
        <v>458</v>
      </c>
      <c r="D275" s="6" t="s">
        <v>98</v>
      </c>
      <c r="E275" s="6" t="s">
        <v>465</v>
      </c>
      <c r="F275" s="134" t="s">
        <v>118</v>
      </c>
      <c r="G275" s="134"/>
      <c r="H275" s="93">
        <f>H276</f>
        <v>0</v>
      </c>
      <c r="I275" s="134"/>
      <c r="J275" s="11"/>
      <c r="K275" s="94"/>
      <c r="L275" s="7"/>
      <c r="M275" s="93">
        <f t="shared" ref="M275:N275" si="92">M276</f>
        <v>0</v>
      </c>
      <c r="N275" s="93">
        <f t="shared" si="92"/>
        <v>0</v>
      </c>
    </row>
    <row r="276" spans="1:16" ht="13.5" hidden="1">
      <c r="A276" s="98">
        <v>126</v>
      </c>
      <c r="B276" s="3" t="s">
        <v>25</v>
      </c>
      <c r="C276" s="4" t="s">
        <v>458</v>
      </c>
      <c r="D276" s="4" t="s">
        <v>98</v>
      </c>
      <c r="E276" s="4" t="s">
        <v>465</v>
      </c>
      <c r="F276" s="4" t="s">
        <v>118</v>
      </c>
      <c r="G276" s="4" t="s">
        <v>24</v>
      </c>
      <c r="H276" s="5"/>
      <c r="I276" s="54"/>
      <c r="J276" s="47"/>
      <c r="K276" s="47"/>
      <c r="L276" s="47"/>
      <c r="M276" s="5"/>
      <c r="N276" s="5"/>
      <c r="P276" s="128"/>
    </row>
    <row r="277" spans="1:16" ht="42" hidden="1" customHeight="1">
      <c r="A277" s="98"/>
      <c r="B277" s="1" t="s">
        <v>453</v>
      </c>
      <c r="C277" s="6" t="s">
        <v>458</v>
      </c>
      <c r="D277" s="6" t="s">
        <v>98</v>
      </c>
      <c r="E277" s="6" t="s">
        <v>466</v>
      </c>
      <c r="F277" s="4"/>
      <c r="G277" s="4"/>
      <c r="H277" s="7">
        <f>H278</f>
        <v>0</v>
      </c>
      <c r="I277" s="54"/>
      <c r="J277" s="47"/>
      <c r="K277" s="47"/>
      <c r="L277" s="47"/>
      <c r="M277" s="7">
        <f t="shared" ref="M277:N279" si="93">M278</f>
        <v>0</v>
      </c>
      <c r="N277" s="7">
        <f t="shared" si="93"/>
        <v>0</v>
      </c>
      <c r="P277" s="128"/>
    </row>
    <row r="278" spans="1:16" ht="27.75" hidden="1" customHeight="1">
      <c r="A278" s="98"/>
      <c r="B278" s="67" t="s">
        <v>201</v>
      </c>
      <c r="C278" s="6" t="s">
        <v>458</v>
      </c>
      <c r="D278" s="6" t="s">
        <v>98</v>
      </c>
      <c r="E278" s="6" t="s">
        <v>466</v>
      </c>
      <c r="F278" s="6" t="s">
        <v>198</v>
      </c>
      <c r="G278" s="6"/>
      <c r="H278" s="7">
        <f>H279</f>
        <v>0</v>
      </c>
      <c r="I278" s="52"/>
      <c r="J278" s="7"/>
      <c r="K278" s="7"/>
      <c r="L278" s="7"/>
      <c r="M278" s="7">
        <f t="shared" si="93"/>
        <v>0</v>
      </c>
      <c r="N278" s="7">
        <f t="shared" si="93"/>
        <v>0</v>
      </c>
    </row>
    <row r="279" spans="1:16" ht="27.75" hidden="1" customHeight="1">
      <c r="A279" s="98"/>
      <c r="B279" s="67" t="s">
        <v>200</v>
      </c>
      <c r="C279" s="6" t="s">
        <v>458</v>
      </c>
      <c r="D279" s="6" t="s">
        <v>98</v>
      </c>
      <c r="E279" s="6" t="s">
        <v>466</v>
      </c>
      <c r="F279" s="6" t="s">
        <v>199</v>
      </c>
      <c r="G279" s="6"/>
      <c r="H279" s="7">
        <f>H280</f>
        <v>0</v>
      </c>
      <c r="I279" s="52"/>
      <c r="J279" s="7"/>
      <c r="K279" s="7"/>
      <c r="L279" s="7"/>
      <c r="M279" s="7">
        <f t="shared" si="93"/>
        <v>0</v>
      </c>
      <c r="N279" s="7">
        <f t="shared" si="93"/>
        <v>0</v>
      </c>
    </row>
    <row r="280" spans="1:16" ht="13.5" hidden="1">
      <c r="A280" s="98">
        <v>127</v>
      </c>
      <c r="B280" s="37" t="s">
        <v>153</v>
      </c>
      <c r="C280" s="6" t="s">
        <v>458</v>
      </c>
      <c r="D280" s="6" t="s">
        <v>98</v>
      </c>
      <c r="E280" s="6" t="s">
        <v>466</v>
      </c>
      <c r="F280" s="6" t="s">
        <v>87</v>
      </c>
      <c r="G280" s="4"/>
      <c r="H280" s="7">
        <f>H281+H282+H285</f>
        <v>0</v>
      </c>
      <c r="I280" s="54"/>
      <c r="J280" s="47"/>
      <c r="K280" s="47"/>
      <c r="L280" s="47"/>
      <c r="M280" s="7">
        <f t="shared" ref="M280:N280" si="94">M281+M282+M285</f>
        <v>0</v>
      </c>
      <c r="N280" s="7">
        <f t="shared" si="94"/>
        <v>0</v>
      </c>
    </row>
    <row r="281" spans="1:16" ht="14.25" hidden="1" customHeight="1">
      <c r="A281" s="98">
        <f>A275+1</f>
        <v>1</v>
      </c>
      <c r="B281" s="3" t="s">
        <v>33</v>
      </c>
      <c r="C281" s="6" t="s">
        <v>458</v>
      </c>
      <c r="D281" s="4" t="s">
        <v>98</v>
      </c>
      <c r="E281" s="4" t="s">
        <v>466</v>
      </c>
      <c r="F281" s="4" t="s">
        <v>87</v>
      </c>
      <c r="G281" s="4" t="s">
        <v>32</v>
      </c>
      <c r="H281" s="5"/>
      <c r="I281" s="53"/>
      <c r="J281" s="5"/>
      <c r="K281" s="5"/>
      <c r="L281" s="5"/>
      <c r="M281" s="5"/>
      <c r="N281" s="5"/>
      <c r="P281" s="89"/>
    </row>
    <row r="282" spans="1:16" ht="14.25" hidden="1" customHeight="1">
      <c r="A282" s="98">
        <v>128</v>
      </c>
      <c r="B282" s="3" t="s">
        <v>184</v>
      </c>
      <c r="C282" s="4" t="s">
        <v>458</v>
      </c>
      <c r="D282" s="4" t="s">
        <v>98</v>
      </c>
      <c r="E282" s="4" t="s">
        <v>466</v>
      </c>
      <c r="F282" s="4" t="s">
        <v>87</v>
      </c>
      <c r="G282" s="4" t="s">
        <v>175</v>
      </c>
      <c r="H282" s="5"/>
      <c r="I282" s="54"/>
      <c r="J282" s="47"/>
      <c r="K282" s="47"/>
      <c r="L282" s="47"/>
      <c r="M282" s="5"/>
      <c r="N282" s="5"/>
      <c r="P282" s="140"/>
    </row>
    <row r="283" spans="1:16" ht="11.25" hidden="1" customHeight="1">
      <c r="A283" s="98"/>
      <c r="B283" s="3" t="s">
        <v>38</v>
      </c>
      <c r="C283" s="4" t="s">
        <v>458</v>
      </c>
      <c r="D283" s="4" t="s">
        <v>98</v>
      </c>
      <c r="E283" s="4" t="s">
        <v>466</v>
      </c>
      <c r="F283" s="4" t="s">
        <v>87</v>
      </c>
      <c r="G283" s="4" t="s">
        <v>37</v>
      </c>
      <c r="H283" s="7"/>
      <c r="I283" s="54"/>
      <c r="J283" s="47"/>
      <c r="K283" s="47"/>
      <c r="L283" s="47"/>
      <c r="M283" s="7"/>
      <c r="N283" s="7"/>
    </row>
    <row r="284" spans="1:16" ht="15" hidden="1" customHeight="1">
      <c r="A284" s="98">
        <v>129</v>
      </c>
      <c r="B284" s="50" t="s">
        <v>177</v>
      </c>
      <c r="C284" s="4" t="s">
        <v>458</v>
      </c>
      <c r="D284" s="4" t="s">
        <v>98</v>
      </c>
      <c r="E284" s="4" t="s">
        <v>466</v>
      </c>
      <c r="F284" s="4" t="s">
        <v>87</v>
      </c>
      <c r="G284" s="4" t="s">
        <v>176</v>
      </c>
      <c r="H284" s="5"/>
      <c r="I284" s="53"/>
      <c r="J284" s="5"/>
      <c r="K284" s="5"/>
      <c r="L284" s="5"/>
      <c r="M284" s="5"/>
      <c r="N284" s="5"/>
    </row>
    <row r="285" spans="1:16" ht="27.75" hidden="1" customHeight="1">
      <c r="A285" s="98">
        <v>130</v>
      </c>
      <c r="B285" s="48" t="s">
        <v>180</v>
      </c>
      <c r="C285" s="4" t="s">
        <v>458</v>
      </c>
      <c r="D285" s="4" t="s">
        <v>98</v>
      </c>
      <c r="E285" s="4" t="s">
        <v>466</v>
      </c>
      <c r="F285" s="135" t="s">
        <v>87</v>
      </c>
      <c r="G285" s="135" t="s">
        <v>181</v>
      </c>
      <c r="H285" s="5"/>
      <c r="I285" s="53"/>
      <c r="J285" s="5"/>
      <c r="K285" s="5"/>
      <c r="L285" s="5"/>
      <c r="M285" s="5"/>
      <c r="N285" s="5"/>
    </row>
    <row r="286" spans="1:16" ht="27.75" customHeight="1">
      <c r="A286" s="98"/>
      <c r="B286" s="121" t="s">
        <v>468</v>
      </c>
      <c r="C286" s="6" t="s">
        <v>458</v>
      </c>
      <c r="D286" s="6" t="s">
        <v>115</v>
      </c>
      <c r="E286" s="122"/>
      <c r="F286" s="135"/>
      <c r="G286" s="135"/>
      <c r="H286" s="7">
        <f t="shared" ref="H286:H292" si="95">H287</f>
        <v>1000</v>
      </c>
      <c r="I286" s="52"/>
      <c r="J286" s="7"/>
      <c r="K286" s="7"/>
      <c r="L286" s="7"/>
      <c r="M286" s="7">
        <f t="shared" ref="M286:N292" si="96">M287</f>
        <v>1000</v>
      </c>
      <c r="N286" s="7">
        <f t="shared" si="96"/>
        <v>1000</v>
      </c>
    </row>
    <row r="287" spans="1:16" ht="27.75" customHeight="1">
      <c r="A287" s="98"/>
      <c r="B287" s="123" t="s">
        <v>469</v>
      </c>
      <c r="C287" s="6" t="s">
        <v>458</v>
      </c>
      <c r="D287" s="6" t="s">
        <v>115</v>
      </c>
      <c r="E287" s="122" t="s">
        <v>470</v>
      </c>
      <c r="F287" s="135"/>
      <c r="G287" s="135"/>
      <c r="H287" s="7">
        <f t="shared" si="95"/>
        <v>1000</v>
      </c>
      <c r="I287" s="52"/>
      <c r="J287" s="7"/>
      <c r="K287" s="7"/>
      <c r="L287" s="7"/>
      <c r="M287" s="7">
        <f t="shared" si="96"/>
        <v>1000</v>
      </c>
      <c r="N287" s="7">
        <f t="shared" si="96"/>
        <v>1000</v>
      </c>
    </row>
    <row r="288" spans="1:16" ht="27.75" hidden="1" customHeight="1">
      <c r="A288" s="98"/>
      <c r="B288" s="121" t="s">
        <v>471</v>
      </c>
      <c r="C288" s="6" t="s">
        <v>458</v>
      </c>
      <c r="D288" s="6" t="s">
        <v>115</v>
      </c>
      <c r="E288" s="122" t="s">
        <v>472</v>
      </c>
      <c r="F288" s="135"/>
      <c r="G288" s="135"/>
      <c r="H288" s="7">
        <f t="shared" si="95"/>
        <v>1000</v>
      </c>
      <c r="I288" s="52"/>
      <c r="J288" s="7"/>
      <c r="K288" s="7"/>
      <c r="L288" s="7"/>
      <c r="M288" s="7">
        <f t="shared" si="96"/>
        <v>1000</v>
      </c>
      <c r="N288" s="7">
        <f t="shared" si="96"/>
        <v>1000</v>
      </c>
    </row>
    <row r="289" spans="1:16" ht="27.75" customHeight="1">
      <c r="A289" s="98"/>
      <c r="B289" s="121" t="s">
        <v>473</v>
      </c>
      <c r="C289" s="6" t="s">
        <v>458</v>
      </c>
      <c r="D289" s="6" t="s">
        <v>115</v>
      </c>
      <c r="E289" s="122" t="s">
        <v>478</v>
      </c>
      <c r="F289" s="135"/>
      <c r="G289" s="135"/>
      <c r="H289" s="7">
        <f t="shared" si="95"/>
        <v>1000</v>
      </c>
      <c r="I289" s="52"/>
      <c r="J289" s="7"/>
      <c r="K289" s="7"/>
      <c r="L289" s="7"/>
      <c r="M289" s="7">
        <f t="shared" si="96"/>
        <v>1000</v>
      </c>
      <c r="N289" s="7">
        <f t="shared" si="96"/>
        <v>1000</v>
      </c>
    </row>
    <row r="290" spans="1:16" ht="85.5" customHeight="1">
      <c r="A290" s="98"/>
      <c r="B290" s="58" t="s">
        <v>452</v>
      </c>
      <c r="C290" s="134" t="s">
        <v>458</v>
      </c>
      <c r="D290" s="134" t="s">
        <v>115</v>
      </c>
      <c r="E290" s="122" t="s">
        <v>479</v>
      </c>
      <c r="F290" s="135"/>
      <c r="G290" s="135"/>
      <c r="H290" s="7">
        <f t="shared" si="95"/>
        <v>1000</v>
      </c>
      <c r="I290" s="52"/>
      <c r="J290" s="7"/>
      <c r="K290" s="7"/>
      <c r="L290" s="7"/>
      <c r="M290" s="7">
        <f t="shared" si="96"/>
        <v>1000</v>
      </c>
      <c r="N290" s="7">
        <f t="shared" si="96"/>
        <v>1000</v>
      </c>
    </row>
    <row r="291" spans="1:16" ht="27.75" customHeight="1">
      <c r="A291" s="98"/>
      <c r="B291" s="3" t="s">
        <v>273</v>
      </c>
      <c r="C291" s="4" t="s">
        <v>458</v>
      </c>
      <c r="D291" s="4" t="s">
        <v>115</v>
      </c>
      <c r="E291" s="124" t="s">
        <v>479</v>
      </c>
      <c r="F291" s="135" t="s">
        <v>198</v>
      </c>
      <c r="G291" s="135"/>
      <c r="H291" s="5">
        <f t="shared" si="95"/>
        <v>1000</v>
      </c>
      <c r="I291" s="53"/>
      <c r="J291" s="5"/>
      <c r="K291" s="5"/>
      <c r="L291" s="5"/>
      <c r="M291" s="5">
        <f t="shared" si="96"/>
        <v>1000</v>
      </c>
      <c r="N291" s="5">
        <f t="shared" si="96"/>
        <v>1000</v>
      </c>
    </row>
    <row r="292" spans="1:16" ht="27.75" customHeight="1">
      <c r="A292" s="98"/>
      <c r="B292" s="3" t="s">
        <v>153</v>
      </c>
      <c r="C292" s="4" t="s">
        <v>458</v>
      </c>
      <c r="D292" s="4" t="s">
        <v>115</v>
      </c>
      <c r="E292" s="124" t="s">
        <v>479</v>
      </c>
      <c r="F292" s="135" t="s">
        <v>87</v>
      </c>
      <c r="G292" s="135"/>
      <c r="H292" s="5">
        <f t="shared" si="95"/>
        <v>1000</v>
      </c>
      <c r="I292" s="53"/>
      <c r="J292" s="5"/>
      <c r="K292" s="5"/>
      <c r="L292" s="5"/>
      <c r="M292" s="5">
        <f t="shared" si="96"/>
        <v>1000</v>
      </c>
      <c r="N292" s="5">
        <f t="shared" si="96"/>
        <v>1000</v>
      </c>
    </row>
    <row r="293" spans="1:16" ht="27.75" customHeight="1">
      <c r="A293" s="98"/>
      <c r="B293" s="3" t="s">
        <v>77</v>
      </c>
      <c r="C293" s="4" t="s">
        <v>458</v>
      </c>
      <c r="D293" s="4" t="s">
        <v>115</v>
      </c>
      <c r="E293" s="124" t="s">
        <v>479</v>
      </c>
      <c r="F293" s="135" t="s">
        <v>87</v>
      </c>
      <c r="G293" s="135" t="s">
        <v>34</v>
      </c>
      <c r="H293" s="5">
        <v>1000</v>
      </c>
      <c r="I293" s="53"/>
      <c r="J293" s="5"/>
      <c r="K293" s="5"/>
      <c r="L293" s="5"/>
      <c r="M293" s="5">
        <v>1000</v>
      </c>
      <c r="N293" s="5">
        <v>1000</v>
      </c>
    </row>
    <row r="294" spans="1:16" ht="12.75" customHeight="1">
      <c r="A294" s="98">
        <v>117</v>
      </c>
      <c r="B294" s="9" t="s">
        <v>319</v>
      </c>
      <c r="C294" s="6" t="s">
        <v>458</v>
      </c>
      <c r="D294" s="6" t="s">
        <v>99</v>
      </c>
      <c r="E294" s="4"/>
      <c r="F294" s="4"/>
      <c r="G294" s="4"/>
      <c r="H294" s="7">
        <f>H295+H310</f>
        <v>1944016.94</v>
      </c>
      <c r="I294" s="53"/>
      <c r="J294" s="7" t="e">
        <f>J310+J295</f>
        <v>#REF!</v>
      </c>
      <c r="K294" s="7">
        <f>K310+K295</f>
        <v>43000</v>
      </c>
      <c r="L294" s="7" t="e">
        <f>L310+L295</f>
        <v>#REF!</v>
      </c>
      <c r="M294" s="7">
        <f t="shared" ref="M294:N294" si="97">M295+M310</f>
        <v>1162760</v>
      </c>
      <c r="N294" s="7">
        <f t="shared" si="97"/>
        <v>1162760</v>
      </c>
    </row>
    <row r="295" spans="1:16" ht="15" customHeight="1">
      <c r="A295" s="98">
        <f t="shared" si="7"/>
        <v>118</v>
      </c>
      <c r="B295" s="9" t="s">
        <v>481</v>
      </c>
      <c r="C295" s="6" t="s">
        <v>458</v>
      </c>
      <c r="D295" s="6" t="s">
        <v>124</v>
      </c>
      <c r="E295" s="4"/>
      <c r="F295" s="4"/>
      <c r="G295" s="4"/>
      <c r="H295" s="7">
        <f>H300</f>
        <v>30000</v>
      </c>
      <c r="I295" s="53"/>
      <c r="J295" s="7">
        <f>J301</f>
        <v>0</v>
      </c>
      <c r="K295" s="7">
        <f>K301</f>
        <v>0</v>
      </c>
      <c r="L295" s="7">
        <f>L301</f>
        <v>0</v>
      </c>
      <c r="M295" s="7">
        <f t="shared" ref="M295:N295" si="98">M300</f>
        <v>30000</v>
      </c>
      <c r="N295" s="7">
        <f t="shared" si="98"/>
        <v>30000</v>
      </c>
    </row>
    <row r="296" spans="1:16" ht="25.5" hidden="1" customHeight="1">
      <c r="A296" s="98"/>
      <c r="B296" s="9" t="s">
        <v>216</v>
      </c>
      <c r="C296" s="6" t="s">
        <v>458</v>
      </c>
      <c r="D296" s="6" t="s">
        <v>124</v>
      </c>
      <c r="E296" s="6" t="s">
        <v>217</v>
      </c>
      <c r="F296" s="4"/>
      <c r="G296" s="4"/>
      <c r="H296" s="7">
        <f t="shared" ref="H296:H305" si="99">H297</f>
        <v>30000</v>
      </c>
      <c r="I296" s="53"/>
      <c r="J296" s="7"/>
      <c r="K296" s="7"/>
      <c r="L296" s="7"/>
      <c r="M296" s="7">
        <f t="shared" ref="M296:N305" si="100">M297</f>
        <v>30000</v>
      </c>
      <c r="N296" s="7">
        <f t="shared" si="100"/>
        <v>30000</v>
      </c>
    </row>
    <row r="297" spans="1:16" ht="18" hidden="1" customHeight="1">
      <c r="A297" s="98"/>
      <c r="B297" s="3" t="s">
        <v>214</v>
      </c>
      <c r="C297" s="6" t="s">
        <v>458</v>
      </c>
      <c r="D297" s="4" t="s">
        <v>124</v>
      </c>
      <c r="E297" s="4" t="s">
        <v>217</v>
      </c>
      <c r="F297" s="4" t="s">
        <v>198</v>
      </c>
      <c r="G297" s="4"/>
      <c r="H297" s="7">
        <f t="shared" si="99"/>
        <v>30000</v>
      </c>
      <c r="I297" s="53"/>
      <c r="J297" s="7"/>
      <c r="K297" s="7"/>
      <c r="L297" s="7"/>
      <c r="M297" s="7">
        <f t="shared" si="100"/>
        <v>30000</v>
      </c>
      <c r="N297" s="7">
        <f t="shared" si="100"/>
        <v>30000</v>
      </c>
    </row>
    <row r="298" spans="1:16" ht="18.75" hidden="1" customHeight="1">
      <c r="A298" s="98"/>
      <c r="B298" s="3" t="s">
        <v>215</v>
      </c>
      <c r="C298" s="6" t="s">
        <v>458</v>
      </c>
      <c r="D298" s="4" t="s">
        <v>124</v>
      </c>
      <c r="E298" s="4" t="s">
        <v>217</v>
      </c>
      <c r="F298" s="4" t="s">
        <v>199</v>
      </c>
      <c r="G298" s="4"/>
      <c r="H298" s="7">
        <f t="shared" si="99"/>
        <v>30000</v>
      </c>
      <c r="I298" s="53"/>
      <c r="J298" s="7"/>
      <c r="K298" s="7"/>
      <c r="L298" s="7"/>
      <c r="M298" s="7">
        <f t="shared" si="100"/>
        <v>30000</v>
      </c>
      <c r="N298" s="7">
        <f t="shared" si="100"/>
        <v>30000</v>
      </c>
    </row>
    <row r="299" spans="1:16" ht="18" hidden="1" customHeight="1">
      <c r="A299" s="98"/>
      <c r="B299" s="3" t="s">
        <v>153</v>
      </c>
      <c r="C299" s="6" t="s">
        <v>458</v>
      </c>
      <c r="D299" s="4" t="s">
        <v>124</v>
      </c>
      <c r="E299" s="4" t="s">
        <v>217</v>
      </c>
      <c r="F299" s="4" t="s">
        <v>87</v>
      </c>
      <c r="G299" s="4"/>
      <c r="H299" s="7">
        <f t="shared" si="99"/>
        <v>30000</v>
      </c>
      <c r="I299" s="53"/>
      <c r="J299" s="7"/>
      <c r="K299" s="7"/>
      <c r="L299" s="7"/>
      <c r="M299" s="7">
        <f t="shared" si="100"/>
        <v>30000</v>
      </c>
      <c r="N299" s="7">
        <f t="shared" si="100"/>
        <v>30000</v>
      </c>
      <c r="P299" s="128"/>
    </row>
    <row r="300" spans="1:16" ht="44.25" customHeight="1">
      <c r="A300" s="98"/>
      <c r="B300" s="99" t="s">
        <v>320</v>
      </c>
      <c r="C300" s="6" t="s">
        <v>458</v>
      </c>
      <c r="D300" s="6" t="s">
        <v>124</v>
      </c>
      <c r="E300" s="6" t="s">
        <v>322</v>
      </c>
      <c r="F300" s="4"/>
      <c r="G300" s="4"/>
      <c r="H300" s="7">
        <f t="shared" si="99"/>
        <v>30000</v>
      </c>
      <c r="I300" s="53"/>
      <c r="J300" s="7"/>
      <c r="K300" s="7"/>
      <c r="L300" s="7"/>
      <c r="M300" s="7">
        <f t="shared" si="100"/>
        <v>30000</v>
      </c>
      <c r="N300" s="7">
        <f t="shared" si="100"/>
        <v>30000</v>
      </c>
      <c r="P300" s="128"/>
    </row>
    <row r="301" spans="1:16" ht="30.75" customHeight="1">
      <c r="A301" s="98">
        <f>A295+1</f>
        <v>119</v>
      </c>
      <c r="B301" s="9" t="s">
        <v>321</v>
      </c>
      <c r="C301" s="6" t="s">
        <v>458</v>
      </c>
      <c r="D301" s="6" t="s">
        <v>124</v>
      </c>
      <c r="E301" s="6" t="s">
        <v>323</v>
      </c>
      <c r="F301" s="4"/>
      <c r="G301" s="4"/>
      <c r="H301" s="7">
        <f t="shared" si="99"/>
        <v>30000</v>
      </c>
      <c r="I301" s="53"/>
      <c r="J301" s="7">
        <f t="shared" ref="J301:L301" si="101">J307</f>
        <v>0</v>
      </c>
      <c r="K301" s="7">
        <f t="shared" si="101"/>
        <v>0</v>
      </c>
      <c r="L301" s="7">
        <f t="shared" si="101"/>
        <v>0</v>
      </c>
      <c r="M301" s="7">
        <f t="shared" si="100"/>
        <v>30000</v>
      </c>
      <c r="N301" s="7">
        <f t="shared" si="100"/>
        <v>30000</v>
      </c>
    </row>
    <row r="302" spans="1:16" ht="38.25" customHeight="1">
      <c r="A302" s="98"/>
      <c r="B302" s="9" t="s">
        <v>474</v>
      </c>
      <c r="C302" s="6" t="s">
        <v>458</v>
      </c>
      <c r="D302" s="6" t="s">
        <v>124</v>
      </c>
      <c r="E302" s="6" t="s">
        <v>324</v>
      </c>
      <c r="F302" s="4"/>
      <c r="G302" s="4"/>
      <c r="H302" s="7">
        <f t="shared" si="99"/>
        <v>30000</v>
      </c>
      <c r="I302" s="53"/>
      <c r="J302" s="7"/>
      <c r="K302" s="7"/>
      <c r="L302" s="7"/>
      <c r="M302" s="7">
        <f t="shared" si="100"/>
        <v>30000</v>
      </c>
      <c r="N302" s="7">
        <f t="shared" si="100"/>
        <v>30000</v>
      </c>
    </row>
    <row r="303" spans="1:16" ht="82.5" customHeight="1">
      <c r="A303" s="98"/>
      <c r="B303" s="58" t="s">
        <v>452</v>
      </c>
      <c r="C303" s="6" t="s">
        <v>458</v>
      </c>
      <c r="D303" s="6" t="s">
        <v>124</v>
      </c>
      <c r="E303" s="6" t="s">
        <v>325</v>
      </c>
      <c r="F303" s="6"/>
      <c r="G303" s="6"/>
      <c r="H303" s="7">
        <f t="shared" si="99"/>
        <v>30000</v>
      </c>
      <c r="I303" s="52"/>
      <c r="J303" s="7"/>
      <c r="K303" s="7"/>
      <c r="L303" s="7"/>
      <c r="M303" s="7">
        <f t="shared" si="100"/>
        <v>30000</v>
      </c>
      <c r="N303" s="7">
        <f t="shared" si="100"/>
        <v>30000</v>
      </c>
    </row>
    <row r="304" spans="1:16" ht="27.75" customHeight="1">
      <c r="A304" s="98"/>
      <c r="B304" s="67" t="s">
        <v>201</v>
      </c>
      <c r="C304" s="6" t="s">
        <v>458</v>
      </c>
      <c r="D304" s="6" t="s">
        <v>124</v>
      </c>
      <c r="E304" s="6" t="s">
        <v>325</v>
      </c>
      <c r="F304" s="6" t="s">
        <v>198</v>
      </c>
      <c r="G304" s="6"/>
      <c r="H304" s="7">
        <f t="shared" si="99"/>
        <v>30000</v>
      </c>
      <c r="I304" s="52"/>
      <c r="J304" s="7"/>
      <c r="K304" s="7"/>
      <c r="L304" s="7"/>
      <c r="M304" s="7">
        <f t="shared" si="100"/>
        <v>30000</v>
      </c>
      <c r="N304" s="7">
        <f t="shared" si="100"/>
        <v>30000</v>
      </c>
    </row>
    <row r="305" spans="1:18" ht="27.75" customHeight="1">
      <c r="A305" s="98"/>
      <c r="B305" s="67" t="s">
        <v>200</v>
      </c>
      <c r="C305" s="6" t="s">
        <v>458</v>
      </c>
      <c r="D305" s="6" t="s">
        <v>124</v>
      </c>
      <c r="E305" s="6" t="s">
        <v>325</v>
      </c>
      <c r="F305" s="6" t="s">
        <v>199</v>
      </c>
      <c r="G305" s="6"/>
      <c r="H305" s="7">
        <f t="shared" si="99"/>
        <v>30000</v>
      </c>
      <c r="I305" s="52"/>
      <c r="J305" s="7"/>
      <c r="K305" s="7"/>
      <c r="L305" s="7"/>
      <c r="M305" s="7">
        <f t="shared" si="100"/>
        <v>30000</v>
      </c>
      <c r="N305" s="7">
        <f t="shared" si="100"/>
        <v>30000</v>
      </c>
    </row>
    <row r="306" spans="1:18" ht="27.75" customHeight="1">
      <c r="A306" s="98"/>
      <c r="B306" s="37" t="s">
        <v>153</v>
      </c>
      <c r="C306" s="6" t="s">
        <v>458</v>
      </c>
      <c r="D306" s="6" t="s">
        <v>124</v>
      </c>
      <c r="E306" s="6" t="s">
        <v>325</v>
      </c>
      <c r="F306" s="6" t="s">
        <v>87</v>
      </c>
      <c r="G306" s="6"/>
      <c r="H306" s="7">
        <f>H307+H308+H309</f>
        <v>30000</v>
      </c>
      <c r="I306" s="52"/>
      <c r="J306" s="7"/>
      <c r="K306" s="7"/>
      <c r="L306" s="7"/>
      <c r="M306" s="7">
        <f t="shared" ref="M306:N306" si="102">M307+M308+M309</f>
        <v>30000</v>
      </c>
      <c r="N306" s="7">
        <f t="shared" si="102"/>
        <v>30000</v>
      </c>
    </row>
    <row r="307" spans="1:18" ht="12.75" customHeight="1">
      <c r="A307" s="98">
        <f>A301+1</f>
        <v>120</v>
      </c>
      <c r="B307" s="3" t="s">
        <v>77</v>
      </c>
      <c r="C307" s="6" t="s">
        <v>458</v>
      </c>
      <c r="D307" s="6" t="s">
        <v>124</v>
      </c>
      <c r="E307" s="4" t="s">
        <v>325</v>
      </c>
      <c r="F307" s="4" t="s">
        <v>87</v>
      </c>
      <c r="G307" s="4" t="s">
        <v>34</v>
      </c>
      <c r="H307" s="5">
        <v>10000</v>
      </c>
      <c r="I307" s="53"/>
      <c r="J307" s="5"/>
      <c r="K307" s="5"/>
      <c r="L307" s="5"/>
      <c r="M307" s="5">
        <v>10000</v>
      </c>
      <c r="N307" s="5">
        <v>10000</v>
      </c>
    </row>
    <row r="308" spans="1:18" ht="12.75" customHeight="1">
      <c r="A308" s="98">
        <v>121</v>
      </c>
      <c r="B308" s="3" t="s">
        <v>38</v>
      </c>
      <c r="C308" s="6" t="s">
        <v>458</v>
      </c>
      <c r="D308" s="4" t="s">
        <v>124</v>
      </c>
      <c r="E308" s="4" t="s">
        <v>325</v>
      </c>
      <c r="F308" s="4" t="s">
        <v>87</v>
      </c>
      <c r="G308" s="4" t="s">
        <v>37</v>
      </c>
      <c r="H308" s="5">
        <v>20000</v>
      </c>
      <c r="I308" s="53"/>
      <c r="J308" s="5"/>
      <c r="K308" s="5"/>
      <c r="L308" s="5"/>
      <c r="M308" s="5">
        <v>20000</v>
      </c>
      <c r="N308" s="5">
        <v>20000</v>
      </c>
    </row>
    <row r="309" spans="1:18" ht="13.5" hidden="1" customHeight="1">
      <c r="A309" s="98">
        <v>122</v>
      </c>
      <c r="B309" s="50" t="s">
        <v>177</v>
      </c>
      <c r="C309" s="6" t="s">
        <v>458</v>
      </c>
      <c r="D309" s="4" t="s">
        <v>124</v>
      </c>
      <c r="E309" s="4" t="s">
        <v>325</v>
      </c>
      <c r="F309" s="4" t="s">
        <v>87</v>
      </c>
      <c r="G309" s="4" t="s">
        <v>176</v>
      </c>
      <c r="H309" s="5"/>
      <c r="I309" s="53"/>
      <c r="J309" s="5"/>
      <c r="K309" s="5"/>
      <c r="L309" s="5"/>
      <c r="M309" s="5"/>
      <c r="N309" s="5"/>
    </row>
    <row r="310" spans="1:18" ht="13.5">
      <c r="A310" s="98">
        <v>123</v>
      </c>
      <c r="B310" s="1" t="s">
        <v>47</v>
      </c>
      <c r="C310" s="6" t="s">
        <v>458</v>
      </c>
      <c r="D310" s="6" t="s">
        <v>46</v>
      </c>
      <c r="E310" s="6"/>
      <c r="F310" s="4" t="s">
        <v>50</v>
      </c>
      <c r="G310" s="6" t="s">
        <v>18</v>
      </c>
      <c r="H310" s="7">
        <f>H311+H370</f>
        <v>1914016.94</v>
      </c>
      <c r="I310" s="54"/>
      <c r="J310" s="47" t="e">
        <f>#REF!+#REF!+#REF!</f>
        <v>#REF!</v>
      </c>
      <c r="K310" s="47">
        <v>43000</v>
      </c>
      <c r="L310" s="47" t="e">
        <f>#REF!+#REF!+#REF!</f>
        <v>#REF!</v>
      </c>
      <c r="M310" s="7">
        <f t="shared" ref="M310:N310" si="103">M311+M370</f>
        <v>1132760</v>
      </c>
      <c r="N310" s="7">
        <f t="shared" si="103"/>
        <v>1132760</v>
      </c>
    </row>
    <row r="311" spans="1:18" ht="38.25">
      <c r="A311" s="98"/>
      <c r="B311" s="99" t="s">
        <v>320</v>
      </c>
      <c r="C311" s="6" t="s">
        <v>458</v>
      </c>
      <c r="D311" s="6" t="s">
        <v>46</v>
      </c>
      <c r="E311" s="6" t="s">
        <v>322</v>
      </c>
      <c r="F311" s="4"/>
      <c r="G311" s="4"/>
      <c r="H311" s="7">
        <f>H312+H357</f>
        <v>1438516.94</v>
      </c>
      <c r="I311" s="52"/>
      <c r="J311" s="7"/>
      <c r="K311" s="7"/>
      <c r="L311" s="7"/>
      <c r="M311" s="7">
        <f>M312+M357</f>
        <v>708400</v>
      </c>
      <c r="N311" s="7">
        <f>N312+N357</f>
        <v>708400</v>
      </c>
    </row>
    <row r="312" spans="1:18" ht="13.5">
      <c r="A312" s="98"/>
      <c r="B312" s="99" t="s">
        <v>392</v>
      </c>
      <c r="C312" s="6" t="s">
        <v>458</v>
      </c>
      <c r="D312" s="6" t="s">
        <v>46</v>
      </c>
      <c r="E312" s="6" t="s">
        <v>326</v>
      </c>
      <c r="F312" s="4"/>
      <c r="G312" s="4"/>
      <c r="H312" s="7">
        <f>H313+H327+H345</f>
        <v>1408516.94</v>
      </c>
      <c r="I312" s="52"/>
      <c r="J312" s="7"/>
      <c r="K312" s="7"/>
      <c r="L312" s="7"/>
      <c r="M312" s="7">
        <f t="shared" ref="M312:N312" si="104">M313+M327+M345+M351</f>
        <v>708400</v>
      </c>
      <c r="N312" s="7">
        <f t="shared" si="104"/>
        <v>708400</v>
      </c>
    </row>
    <row r="313" spans="1:18" ht="25.5" customHeight="1">
      <c r="A313" s="98"/>
      <c r="B313" s="9" t="s">
        <v>394</v>
      </c>
      <c r="C313" s="6" t="s">
        <v>458</v>
      </c>
      <c r="D313" s="6" t="s">
        <v>46</v>
      </c>
      <c r="E313" s="6" t="s">
        <v>329</v>
      </c>
      <c r="F313" s="6"/>
      <c r="G313" s="6"/>
      <c r="H313" s="7">
        <f>H314</f>
        <v>786500</v>
      </c>
      <c r="I313" s="53"/>
      <c r="J313" s="47"/>
      <c r="K313" s="47"/>
      <c r="L313" s="47"/>
      <c r="M313" s="7">
        <f t="shared" ref="M313:N316" si="105">M314</f>
        <v>345000</v>
      </c>
      <c r="N313" s="7">
        <f t="shared" si="105"/>
        <v>345000</v>
      </c>
    </row>
    <row r="314" spans="1:18" ht="82.5" customHeight="1">
      <c r="A314" s="98"/>
      <c r="B314" s="58" t="s">
        <v>452</v>
      </c>
      <c r="C314" s="6" t="s">
        <v>458</v>
      </c>
      <c r="D314" s="6" t="s">
        <v>46</v>
      </c>
      <c r="E314" s="6" t="s">
        <v>328</v>
      </c>
      <c r="F314" s="6"/>
      <c r="G314" s="6"/>
      <c r="H314" s="7">
        <f>H315</f>
        <v>786500</v>
      </c>
      <c r="I314" s="52"/>
      <c r="J314" s="7"/>
      <c r="K314" s="7"/>
      <c r="L314" s="7"/>
      <c r="M314" s="7">
        <f t="shared" si="105"/>
        <v>345000</v>
      </c>
      <c r="N314" s="7">
        <f t="shared" si="105"/>
        <v>345000</v>
      </c>
    </row>
    <row r="315" spans="1:18" ht="27.75" customHeight="1">
      <c r="A315" s="98"/>
      <c r="B315" s="67" t="s">
        <v>201</v>
      </c>
      <c r="C315" s="6" t="s">
        <v>458</v>
      </c>
      <c r="D315" s="6" t="s">
        <v>46</v>
      </c>
      <c r="E315" s="6" t="s">
        <v>328</v>
      </c>
      <c r="F315" s="6" t="s">
        <v>198</v>
      </c>
      <c r="G315" s="6"/>
      <c r="H315" s="7">
        <f>H316</f>
        <v>786500</v>
      </c>
      <c r="I315" s="52"/>
      <c r="J315" s="7"/>
      <c r="K315" s="7"/>
      <c r="L315" s="7"/>
      <c r="M315" s="7">
        <f t="shared" si="105"/>
        <v>345000</v>
      </c>
      <c r="N315" s="7">
        <f t="shared" si="105"/>
        <v>345000</v>
      </c>
    </row>
    <row r="316" spans="1:18" ht="27.75" customHeight="1">
      <c r="A316" s="98"/>
      <c r="B316" s="67" t="s">
        <v>200</v>
      </c>
      <c r="C316" s="6" t="s">
        <v>458</v>
      </c>
      <c r="D316" s="6" t="s">
        <v>46</v>
      </c>
      <c r="E316" s="6" t="s">
        <v>328</v>
      </c>
      <c r="F316" s="6" t="s">
        <v>199</v>
      </c>
      <c r="G316" s="6"/>
      <c r="H316" s="7">
        <f>H317</f>
        <v>786500</v>
      </c>
      <c r="I316" s="52"/>
      <c r="J316" s="7"/>
      <c r="K316" s="7"/>
      <c r="L316" s="7"/>
      <c r="M316" s="7">
        <f t="shared" si="105"/>
        <v>345000</v>
      </c>
      <c r="N316" s="7">
        <f t="shared" si="105"/>
        <v>345000</v>
      </c>
    </row>
    <row r="317" spans="1:18" ht="15.75" customHeight="1">
      <c r="A317" s="98">
        <f>A312+1</f>
        <v>1</v>
      </c>
      <c r="B317" s="37" t="s">
        <v>153</v>
      </c>
      <c r="C317" s="6" t="s">
        <v>458</v>
      </c>
      <c r="D317" s="6" t="s">
        <v>46</v>
      </c>
      <c r="E317" s="6" t="s">
        <v>328</v>
      </c>
      <c r="F317" s="6" t="s">
        <v>87</v>
      </c>
      <c r="G317" s="6"/>
      <c r="H317" s="7">
        <f>H318+H319+H326</f>
        <v>786500</v>
      </c>
      <c r="I317" s="52"/>
      <c r="J317" s="7"/>
      <c r="K317" s="7">
        <v>50000</v>
      </c>
      <c r="L317" s="7">
        <v>0</v>
      </c>
      <c r="M317" s="7">
        <f t="shared" ref="M317:N317" si="106">M318+M319+M326</f>
        <v>345000</v>
      </c>
      <c r="N317" s="7">
        <f t="shared" si="106"/>
        <v>345000</v>
      </c>
    </row>
    <row r="318" spans="1:18" ht="15.75" customHeight="1">
      <c r="A318" s="98"/>
      <c r="B318" s="3" t="s">
        <v>31</v>
      </c>
      <c r="C318" s="6" t="s">
        <v>458</v>
      </c>
      <c r="D318" s="4" t="s">
        <v>46</v>
      </c>
      <c r="E318" s="4" t="s">
        <v>328</v>
      </c>
      <c r="F318" s="4" t="s">
        <v>87</v>
      </c>
      <c r="G318" s="4" t="s">
        <v>30</v>
      </c>
      <c r="H318" s="5">
        <v>280000</v>
      </c>
      <c r="I318" s="52"/>
      <c r="J318" s="7"/>
      <c r="K318" s="7"/>
      <c r="L318" s="7"/>
      <c r="M318" s="5">
        <v>280000</v>
      </c>
      <c r="N318" s="5">
        <v>280000</v>
      </c>
      <c r="Q318" s="30">
        <v>92283.71</v>
      </c>
    </row>
    <row r="319" spans="1:18" ht="13.5">
      <c r="A319" s="98">
        <f>A312+1</f>
        <v>1</v>
      </c>
      <c r="B319" s="3" t="s">
        <v>159</v>
      </c>
      <c r="C319" s="6" t="s">
        <v>458</v>
      </c>
      <c r="D319" s="4" t="s">
        <v>46</v>
      </c>
      <c r="E319" s="4" t="s">
        <v>328</v>
      </c>
      <c r="F319" s="4" t="s">
        <v>87</v>
      </c>
      <c r="G319" s="4" t="s">
        <v>158</v>
      </c>
      <c r="H319" s="130">
        <v>387500</v>
      </c>
      <c r="I319" s="53"/>
      <c r="J319" s="5"/>
      <c r="K319" s="5"/>
      <c r="L319" s="5"/>
      <c r="M319" s="5">
        <v>30000</v>
      </c>
      <c r="N319" s="5">
        <v>30000</v>
      </c>
      <c r="Q319" s="30">
        <v>226044</v>
      </c>
      <c r="R319" s="32">
        <v>152500</v>
      </c>
    </row>
    <row r="320" spans="1:18" ht="24.75" hidden="1" customHeight="1">
      <c r="A320" s="98">
        <v>131</v>
      </c>
      <c r="B320" s="48" t="s">
        <v>182</v>
      </c>
      <c r="C320" s="6" t="s">
        <v>458</v>
      </c>
      <c r="D320" s="4" t="s">
        <v>46</v>
      </c>
      <c r="E320" s="4" t="s">
        <v>327</v>
      </c>
      <c r="F320" s="135" t="s">
        <v>87</v>
      </c>
      <c r="G320" s="135" t="s">
        <v>183</v>
      </c>
      <c r="H320" s="5"/>
      <c r="I320" s="53"/>
      <c r="J320" s="5"/>
      <c r="K320" s="5"/>
      <c r="L320" s="5"/>
      <c r="M320" s="5"/>
      <c r="N320" s="5"/>
    </row>
    <row r="321" spans="1:18" ht="24.75" hidden="1" customHeight="1">
      <c r="A321" s="98"/>
      <c r="B321" s="100" t="s">
        <v>421</v>
      </c>
      <c r="C321" s="6" t="s">
        <v>458</v>
      </c>
      <c r="D321" s="6" t="s">
        <v>46</v>
      </c>
      <c r="E321" s="6" t="s">
        <v>422</v>
      </c>
      <c r="F321" s="6"/>
      <c r="G321" s="6"/>
      <c r="H321" s="7">
        <f t="shared" ref="H321:H355" si="107">H322</f>
        <v>119000</v>
      </c>
      <c r="I321" s="53"/>
      <c r="J321" s="47"/>
      <c r="K321" s="47"/>
      <c r="L321" s="47"/>
      <c r="M321" s="7">
        <f t="shared" ref="M321:N354" si="108">M322</f>
        <v>35000</v>
      </c>
      <c r="N321" s="7">
        <f t="shared" si="108"/>
        <v>35000</v>
      </c>
    </row>
    <row r="322" spans="1:18" ht="82.5" hidden="1" customHeight="1">
      <c r="A322" s="98"/>
      <c r="B322" s="58" t="s">
        <v>210</v>
      </c>
      <c r="C322" s="6" t="s">
        <v>458</v>
      </c>
      <c r="D322" s="6" t="s">
        <v>46</v>
      </c>
      <c r="E322" s="6" t="s">
        <v>423</v>
      </c>
      <c r="F322" s="6"/>
      <c r="G322" s="6"/>
      <c r="H322" s="7">
        <f t="shared" si="107"/>
        <v>119000</v>
      </c>
      <c r="I322" s="52"/>
      <c r="J322" s="7"/>
      <c r="K322" s="7"/>
      <c r="L322" s="7"/>
      <c r="M322" s="7">
        <f t="shared" si="108"/>
        <v>35000</v>
      </c>
      <c r="N322" s="7">
        <f t="shared" si="108"/>
        <v>35000</v>
      </c>
    </row>
    <row r="323" spans="1:18" ht="27.75" hidden="1" customHeight="1">
      <c r="A323" s="98"/>
      <c r="B323" s="67" t="s">
        <v>201</v>
      </c>
      <c r="C323" s="6" t="s">
        <v>458</v>
      </c>
      <c r="D323" s="6" t="s">
        <v>46</v>
      </c>
      <c r="E323" s="6" t="s">
        <v>423</v>
      </c>
      <c r="F323" s="6" t="s">
        <v>198</v>
      </c>
      <c r="G323" s="6"/>
      <c r="H323" s="7">
        <f t="shared" si="107"/>
        <v>119000</v>
      </c>
      <c r="I323" s="52"/>
      <c r="J323" s="7"/>
      <c r="K323" s="7"/>
      <c r="L323" s="7"/>
      <c r="M323" s="7">
        <f t="shared" si="108"/>
        <v>35000</v>
      </c>
      <c r="N323" s="7">
        <f t="shared" si="108"/>
        <v>35000</v>
      </c>
    </row>
    <row r="324" spans="1:18" ht="27.75" hidden="1" customHeight="1">
      <c r="A324" s="98"/>
      <c r="B324" s="67" t="s">
        <v>200</v>
      </c>
      <c r="C324" s="6" t="s">
        <v>458</v>
      </c>
      <c r="D324" s="6" t="s">
        <v>46</v>
      </c>
      <c r="E324" s="6" t="s">
        <v>423</v>
      </c>
      <c r="F324" s="6" t="s">
        <v>199</v>
      </c>
      <c r="G324" s="6"/>
      <c r="H324" s="7">
        <f t="shared" si="107"/>
        <v>119000</v>
      </c>
      <c r="I324" s="52"/>
      <c r="J324" s="7"/>
      <c r="K324" s="7"/>
      <c r="L324" s="7"/>
      <c r="M324" s="7">
        <f t="shared" si="108"/>
        <v>35000</v>
      </c>
      <c r="N324" s="7">
        <f t="shared" si="108"/>
        <v>35000</v>
      </c>
    </row>
    <row r="325" spans="1:18" ht="21" hidden="1" customHeight="1">
      <c r="A325" s="98" t="e">
        <f>#REF!+1</f>
        <v>#REF!</v>
      </c>
      <c r="B325" s="37" t="s">
        <v>153</v>
      </c>
      <c r="C325" s="6" t="s">
        <v>458</v>
      </c>
      <c r="D325" s="6" t="s">
        <v>46</v>
      </c>
      <c r="E325" s="6" t="s">
        <v>423</v>
      </c>
      <c r="F325" s="6" t="s">
        <v>87</v>
      </c>
      <c r="G325" s="6"/>
      <c r="H325" s="7">
        <f t="shared" si="107"/>
        <v>119000</v>
      </c>
      <c r="I325" s="52"/>
      <c r="J325" s="7"/>
      <c r="K325" s="7">
        <v>50000</v>
      </c>
      <c r="L325" s="7">
        <v>0</v>
      </c>
      <c r="M325" s="7">
        <f t="shared" si="108"/>
        <v>35000</v>
      </c>
      <c r="N325" s="7">
        <f t="shared" si="108"/>
        <v>35000</v>
      </c>
    </row>
    <row r="326" spans="1:18" ht="21" customHeight="1">
      <c r="A326" s="98" t="e">
        <f>#REF!+1</f>
        <v>#REF!</v>
      </c>
      <c r="B326" s="3" t="s">
        <v>77</v>
      </c>
      <c r="C326" s="6" t="s">
        <v>458</v>
      </c>
      <c r="D326" s="4" t="s">
        <v>46</v>
      </c>
      <c r="E326" s="4" t="s">
        <v>328</v>
      </c>
      <c r="F326" s="4" t="s">
        <v>87</v>
      </c>
      <c r="G326" s="4" t="s">
        <v>34</v>
      </c>
      <c r="H326" s="5">
        <v>119000</v>
      </c>
      <c r="I326" s="53"/>
      <c r="J326" s="5"/>
      <c r="K326" s="5"/>
      <c r="L326" s="5"/>
      <c r="M326" s="5">
        <v>35000</v>
      </c>
      <c r="N326" s="5">
        <v>35000</v>
      </c>
      <c r="Q326" s="30">
        <v>116797.2</v>
      </c>
      <c r="R326" s="32"/>
    </row>
    <row r="327" spans="1:18" ht="25.5">
      <c r="A327" s="98"/>
      <c r="B327" s="125" t="s">
        <v>393</v>
      </c>
      <c r="C327" s="6" t="s">
        <v>458</v>
      </c>
      <c r="D327" s="6" t="s">
        <v>46</v>
      </c>
      <c r="E327" s="6" t="s">
        <v>395</v>
      </c>
      <c r="F327" s="4"/>
      <c r="G327" s="4"/>
      <c r="H327" s="7">
        <f>H328</f>
        <v>619016.93999999994</v>
      </c>
      <c r="I327" s="52"/>
      <c r="J327" s="7"/>
      <c r="K327" s="7"/>
      <c r="L327" s="7"/>
      <c r="M327" s="7">
        <f t="shared" ref="M327:N327" si="109">M328</f>
        <v>360400</v>
      </c>
      <c r="N327" s="7">
        <f t="shared" si="109"/>
        <v>360400</v>
      </c>
    </row>
    <row r="328" spans="1:18" ht="33" customHeight="1">
      <c r="A328" s="98"/>
      <c r="B328" s="99" t="s">
        <v>464</v>
      </c>
      <c r="C328" s="6" t="s">
        <v>458</v>
      </c>
      <c r="D328" s="6" t="s">
        <v>46</v>
      </c>
      <c r="E328" s="6" t="s">
        <v>396</v>
      </c>
      <c r="F328" s="4"/>
      <c r="G328" s="4"/>
      <c r="H328" s="7">
        <f>H329+H336</f>
        <v>619016.93999999994</v>
      </c>
      <c r="I328" s="52"/>
      <c r="J328" s="7"/>
      <c r="K328" s="7"/>
      <c r="L328" s="7"/>
      <c r="M328" s="7">
        <f t="shared" ref="M328:N328" si="110">M329+M336</f>
        <v>360400</v>
      </c>
      <c r="N328" s="7">
        <f t="shared" si="110"/>
        <v>360400</v>
      </c>
    </row>
    <row r="329" spans="1:18" ht="66" customHeight="1">
      <c r="A329" s="98"/>
      <c r="B329" s="107" t="s">
        <v>223</v>
      </c>
      <c r="C329" s="6" t="s">
        <v>458</v>
      </c>
      <c r="D329" s="6" t="s">
        <v>46</v>
      </c>
      <c r="E329" s="6" t="s">
        <v>397</v>
      </c>
      <c r="F329" s="6" t="s">
        <v>231</v>
      </c>
      <c r="G329" s="4"/>
      <c r="H329" s="7">
        <f>H330</f>
        <v>340016.94</v>
      </c>
      <c r="I329" s="52"/>
      <c r="J329" s="7"/>
      <c r="K329" s="7"/>
      <c r="L329" s="7"/>
      <c r="M329" s="7">
        <f t="shared" ref="M329:N329" si="111">M330</f>
        <v>265400</v>
      </c>
      <c r="N329" s="7">
        <f t="shared" si="111"/>
        <v>265400</v>
      </c>
    </row>
    <row r="330" spans="1:18" ht="33" customHeight="1">
      <c r="A330" s="98"/>
      <c r="B330" s="107" t="s">
        <v>292</v>
      </c>
      <c r="C330" s="6" t="s">
        <v>458</v>
      </c>
      <c r="D330" s="6" t="s">
        <v>46</v>
      </c>
      <c r="E330" s="6" t="s">
        <v>397</v>
      </c>
      <c r="F330" s="6" t="s">
        <v>299</v>
      </c>
      <c r="G330" s="4"/>
      <c r="H330" s="7">
        <f>H331+H334</f>
        <v>340016.94</v>
      </c>
      <c r="I330" s="52"/>
      <c r="J330" s="7"/>
      <c r="K330" s="7"/>
      <c r="L330" s="7"/>
      <c r="M330" s="7">
        <f t="shared" ref="M330:N330" si="112">M331+M334</f>
        <v>265400</v>
      </c>
      <c r="N330" s="7">
        <f t="shared" si="112"/>
        <v>265400</v>
      </c>
    </row>
    <row r="331" spans="1:18" ht="33" customHeight="1">
      <c r="A331" s="98"/>
      <c r="B331" s="107" t="s">
        <v>293</v>
      </c>
      <c r="C331" s="6" t="s">
        <v>458</v>
      </c>
      <c r="D331" s="6" t="s">
        <v>46</v>
      </c>
      <c r="E331" s="6" t="s">
        <v>397</v>
      </c>
      <c r="F331" s="6" t="s">
        <v>86</v>
      </c>
      <c r="G331" s="4"/>
      <c r="H331" s="7">
        <f>H332+H333</f>
        <v>258266.94</v>
      </c>
      <c r="I331" s="52"/>
      <c r="J331" s="7"/>
      <c r="K331" s="7"/>
      <c r="L331" s="7"/>
      <c r="M331" s="7">
        <f t="shared" ref="M331:N331" si="113">M332+M333</f>
        <v>205000</v>
      </c>
      <c r="N331" s="7">
        <f t="shared" si="113"/>
        <v>205000</v>
      </c>
    </row>
    <row r="332" spans="1:18" ht="13.5">
      <c r="A332" s="98">
        <v>124</v>
      </c>
      <c r="B332" s="3" t="s">
        <v>23</v>
      </c>
      <c r="C332" s="4" t="s">
        <v>458</v>
      </c>
      <c r="D332" s="4" t="s">
        <v>46</v>
      </c>
      <c r="E332" s="4" t="s">
        <v>397</v>
      </c>
      <c r="F332" s="4" t="s">
        <v>86</v>
      </c>
      <c r="G332" s="4" t="s">
        <v>22</v>
      </c>
      <c r="H332" s="130">
        <v>253266.94</v>
      </c>
      <c r="I332" s="54"/>
      <c r="J332" s="47"/>
      <c r="K332" s="47"/>
      <c r="L332" s="47"/>
      <c r="M332" s="5">
        <v>200000</v>
      </c>
      <c r="N332" s="5">
        <v>200000</v>
      </c>
      <c r="P332" s="128"/>
      <c r="Q332" s="30">
        <v>195939.42</v>
      </c>
      <c r="R332" s="32">
        <v>68000</v>
      </c>
    </row>
    <row r="333" spans="1:18" ht="25.5">
      <c r="A333" s="98">
        <v>125</v>
      </c>
      <c r="B333" s="36" t="s">
        <v>164</v>
      </c>
      <c r="C333" s="4" t="s">
        <v>458</v>
      </c>
      <c r="D333" s="4" t="s">
        <v>46</v>
      </c>
      <c r="E333" s="4" t="s">
        <v>397</v>
      </c>
      <c r="F333" s="135" t="s">
        <v>86</v>
      </c>
      <c r="G333" s="135" t="s">
        <v>165</v>
      </c>
      <c r="H333" s="44">
        <v>5000</v>
      </c>
      <c r="I333" s="135"/>
      <c r="J333" s="38"/>
      <c r="K333" s="46"/>
      <c r="L333" s="5"/>
      <c r="M333" s="44">
        <v>5000</v>
      </c>
      <c r="N333" s="44">
        <v>5000</v>
      </c>
    </row>
    <row r="334" spans="1:18" ht="38.25">
      <c r="A334" s="98"/>
      <c r="B334" s="107" t="s">
        <v>294</v>
      </c>
      <c r="C334" s="6" t="s">
        <v>458</v>
      </c>
      <c r="D334" s="6" t="s">
        <v>46</v>
      </c>
      <c r="E334" s="6" t="s">
        <v>397</v>
      </c>
      <c r="F334" s="134" t="s">
        <v>118</v>
      </c>
      <c r="G334" s="134"/>
      <c r="H334" s="93">
        <f>H335</f>
        <v>81750</v>
      </c>
      <c r="I334" s="134"/>
      <c r="J334" s="11"/>
      <c r="K334" s="94"/>
      <c r="L334" s="7"/>
      <c r="M334" s="93">
        <f t="shared" ref="M334:N334" si="114">M335</f>
        <v>60400</v>
      </c>
      <c r="N334" s="93">
        <f t="shared" si="114"/>
        <v>60400</v>
      </c>
    </row>
    <row r="335" spans="1:18" ht="13.5">
      <c r="A335" s="98">
        <v>126</v>
      </c>
      <c r="B335" s="3" t="s">
        <v>25</v>
      </c>
      <c r="C335" s="4" t="s">
        <v>458</v>
      </c>
      <c r="D335" s="4" t="s">
        <v>46</v>
      </c>
      <c r="E335" s="4" t="s">
        <v>397</v>
      </c>
      <c r="F335" s="4" t="s">
        <v>118</v>
      </c>
      <c r="G335" s="4" t="s">
        <v>24</v>
      </c>
      <c r="H335" s="130">
        <v>81750</v>
      </c>
      <c r="I335" s="54"/>
      <c r="J335" s="47"/>
      <c r="K335" s="47"/>
      <c r="L335" s="47"/>
      <c r="M335" s="5">
        <v>60400</v>
      </c>
      <c r="N335" s="5">
        <v>60400</v>
      </c>
      <c r="P335" s="128"/>
      <c r="Q335" s="30">
        <v>54025.599999999999</v>
      </c>
      <c r="R335" s="32">
        <v>18000</v>
      </c>
    </row>
    <row r="336" spans="1:18" ht="42" customHeight="1">
      <c r="A336" s="98"/>
      <c r="B336" s="1" t="s">
        <v>453</v>
      </c>
      <c r="C336" s="6" t="s">
        <v>458</v>
      </c>
      <c r="D336" s="6" t="s">
        <v>46</v>
      </c>
      <c r="E336" s="6" t="s">
        <v>327</v>
      </c>
      <c r="F336" s="4"/>
      <c r="G336" s="4"/>
      <c r="H336" s="7">
        <f>H337</f>
        <v>279000</v>
      </c>
      <c r="I336" s="54"/>
      <c r="J336" s="47"/>
      <c r="K336" s="47"/>
      <c r="L336" s="47"/>
      <c r="M336" s="7">
        <f t="shared" ref="M336:N338" si="115">M337</f>
        <v>95000</v>
      </c>
      <c r="N336" s="7">
        <f t="shared" si="115"/>
        <v>95000</v>
      </c>
      <c r="P336" s="128"/>
    </row>
    <row r="337" spans="1:18" ht="27.75" customHeight="1">
      <c r="A337" s="98"/>
      <c r="B337" s="67" t="s">
        <v>201</v>
      </c>
      <c r="C337" s="6" t="s">
        <v>458</v>
      </c>
      <c r="D337" s="6" t="s">
        <v>46</v>
      </c>
      <c r="E337" s="6" t="s">
        <v>327</v>
      </c>
      <c r="F337" s="6" t="s">
        <v>198</v>
      </c>
      <c r="G337" s="6"/>
      <c r="H337" s="7">
        <f>H338</f>
        <v>279000</v>
      </c>
      <c r="I337" s="52"/>
      <c r="J337" s="7"/>
      <c r="K337" s="7"/>
      <c r="L337" s="7"/>
      <c r="M337" s="7">
        <f t="shared" si="115"/>
        <v>95000</v>
      </c>
      <c r="N337" s="7">
        <f t="shared" si="115"/>
        <v>95000</v>
      </c>
    </row>
    <row r="338" spans="1:18" ht="27.75" customHeight="1">
      <c r="A338" s="98"/>
      <c r="B338" s="67" t="s">
        <v>200</v>
      </c>
      <c r="C338" s="6" t="s">
        <v>458</v>
      </c>
      <c r="D338" s="6" t="s">
        <v>46</v>
      </c>
      <c r="E338" s="6" t="s">
        <v>327</v>
      </c>
      <c r="F338" s="6" t="s">
        <v>199</v>
      </c>
      <c r="G338" s="6"/>
      <c r="H338" s="7">
        <f>H339</f>
        <v>279000</v>
      </c>
      <c r="I338" s="52"/>
      <c r="J338" s="7"/>
      <c r="K338" s="7"/>
      <c r="L338" s="7"/>
      <c r="M338" s="7">
        <f t="shared" si="115"/>
        <v>95000</v>
      </c>
      <c r="N338" s="7">
        <f t="shared" si="115"/>
        <v>95000</v>
      </c>
    </row>
    <row r="339" spans="1:18" ht="13.5">
      <c r="A339" s="98">
        <v>127</v>
      </c>
      <c r="B339" s="37" t="s">
        <v>153</v>
      </c>
      <c r="C339" s="6" t="s">
        <v>458</v>
      </c>
      <c r="D339" s="6" t="s">
        <v>46</v>
      </c>
      <c r="E339" s="6" t="s">
        <v>327</v>
      </c>
      <c r="F339" s="6" t="s">
        <v>87</v>
      </c>
      <c r="G339" s="4"/>
      <c r="H339" s="7">
        <f>H340+H341+H344</f>
        <v>279000</v>
      </c>
      <c r="I339" s="54"/>
      <c r="J339" s="47"/>
      <c r="K339" s="47"/>
      <c r="L339" s="47"/>
      <c r="M339" s="7">
        <f t="shared" ref="M339:N339" si="116">M340+M341+M344</f>
        <v>95000</v>
      </c>
      <c r="N339" s="7">
        <f t="shared" si="116"/>
        <v>95000</v>
      </c>
    </row>
    <row r="340" spans="1:18" ht="14.25" customHeight="1">
      <c r="A340" s="98">
        <f>A334+1</f>
        <v>1</v>
      </c>
      <c r="B340" s="3" t="s">
        <v>33</v>
      </c>
      <c r="C340" s="6" t="s">
        <v>458</v>
      </c>
      <c r="D340" s="4" t="s">
        <v>46</v>
      </c>
      <c r="E340" s="4" t="s">
        <v>327</v>
      </c>
      <c r="F340" s="4" t="s">
        <v>87</v>
      </c>
      <c r="G340" s="4" t="s">
        <v>32</v>
      </c>
      <c r="H340" s="5">
        <v>5000</v>
      </c>
      <c r="I340" s="53"/>
      <c r="J340" s="5"/>
      <c r="K340" s="5"/>
      <c r="L340" s="5"/>
      <c r="M340" s="5">
        <v>5000</v>
      </c>
      <c r="N340" s="5">
        <v>5000</v>
      </c>
      <c r="P340" s="89"/>
    </row>
    <row r="341" spans="1:18" ht="14.25" customHeight="1">
      <c r="A341" s="98">
        <v>128</v>
      </c>
      <c r="B341" s="3" t="s">
        <v>184</v>
      </c>
      <c r="C341" s="4" t="s">
        <v>458</v>
      </c>
      <c r="D341" s="4" t="s">
        <v>46</v>
      </c>
      <c r="E341" s="4" t="s">
        <v>327</v>
      </c>
      <c r="F341" s="4" t="s">
        <v>87</v>
      </c>
      <c r="G341" s="4" t="s">
        <v>175</v>
      </c>
      <c r="H341" s="130">
        <v>150000</v>
      </c>
      <c r="I341" s="54"/>
      <c r="J341" s="47"/>
      <c r="K341" s="47"/>
      <c r="L341" s="47"/>
      <c r="M341" s="5">
        <v>70000</v>
      </c>
      <c r="N341" s="5">
        <v>70000</v>
      </c>
      <c r="P341" s="140"/>
      <c r="Q341" s="30">
        <v>103635</v>
      </c>
      <c r="R341" s="32">
        <v>50000</v>
      </c>
    </row>
    <row r="342" spans="1:18" ht="11.25" hidden="1" customHeight="1">
      <c r="A342" s="98"/>
      <c r="B342" s="3" t="s">
        <v>38</v>
      </c>
      <c r="C342" s="4" t="s">
        <v>458</v>
      </c>
      <c r="D342" s="4" t="s">
        <v>46</v>
      </c>
      <c r="E342" s="4" t="s">
        <v>327</v>
      </c>
      <c r="F342" s="4" t="s">
        <v>87</v>
      </c>
      <c r="G342" s="4" t="s">
        <v>37</v>
      </c>
      <c r="H342" s="7"/>
      <c r="I342" s="54"/>
      <c r="J342" s="47"/>
      <c r="K342" s="47"/>
      <c r="L342" s="47"/>
      <c r="M342" s="7"/>
      <c r="N342" s="7"/>
    </row>
    <row r="343" spans="1:18" ht="15" hidden="1" customHeight="1">
      <c r="A343" s="98">
        <v>129</v>
      </c>
      <c r="B343" s="50" t="s">
        <v>177</v>
      </c>
      <c r="C343" s="4" t="s">
        <v>458</v>
      </c>
      <c r="D343" s="4" t="s">
        <v>46</v>
      </c>
      <c r="E343" s="4" t="s">
        <v>327</v>
      </c>
      <c r="F343" s="4" t="s">
        <v>87</v>
      </c>
      <c r="G343" s="4" t="s">
        <v>176</v>
      </c>
      <c r="H343" s="5"/>
      <c r="I343" s="53"/>
      <c r="J343" s="5"/>
      <c r="K343" s="5"/>
      <c r="L343" s="5"/>
      <c r="M343" s="5"/>
      <c r="N343" s="5"/>
    </row>
    <row r="344" spans="1:18" ht="27.75" customHeight="1">
      <c r="A344" s="98">
        <v>130</v>
      </c>
      <c r="B344" s="48" t="s">
        <v>180</v>
      </c>
      <c r="C344" s="4" t="s">
        <v>458</v>
      </c>
      <c r="D344" s="4" t="s">
        <v>46</v>
      </c>
      <c r="E344" s="4" t="s">
        <v>327</v>
      </c>
      <c r="F344" s="135" t="s">
        <v>87</v>
      </c>
      <c r="G344" s="135" t="s">
        <v>181</v>
      </c>
      <c r="H344" s="130">
        <v>124000</v>
      </c>
      <c r="I344" s="53"/>
      <c r="J344" s="5"/>
      <c r="K344" s="5"/>
      <c r="L344" s="5"/>
      <c r="M344" s="5">
        <v>20000</v>
      </c>
      <c r="N344" s="5">
        <v>20000</v>
      </c>
      <c r="Q344" s="30">
        <v>97523</v>
      </c>
      <c r="R344" s="32">
        <v>30000</v>
      </c>
    </row>
    <row r="345" spans="1:18" ht="24.75" customHeight="1">
      <c r="A345" s="98"/>
      <c r="B345" s="100" t="s">
        <v>424</v>
      </c>
      <c r="C345" s="6" t="s">
        <v>458</v>
      </c>
      <c r="D345" s="6" t="s">
        <v>46</v>
      </c>
      <c r="E345" s="6" t="s">
        <v>425</v>
      </c>
      <c r="F345" s="6"/>
      <c r="G345" s="6"/>
      <c r="H345" s="7">
        <f t="shared" si="107"/>
        <v>3000</v>
      </c>
      <c r="I345" s="53"/>
      <c r="J345" s="47"/>
      <c r="K345" s="47"/>
      <c r="L345" s="47"/>
      <c r="M345" s="7">
        <f t="shared" si="108"/>
        <v>3000</v>
      </c>
      <c r="N345" s="7">
        <f t="shared" si="108"/>
        <v>3000</v>
      </c>
    </row>
    <row r="346" spans="1:18" ht="82.5" customHeight="1">
      <c r="A346" s="98"/>
      <c r="B346" s="58" t="s">
        <v>452</v>
      </c>
      <c r="C346" s="6" t="s">
        <v>458</v>
      </c>
      <c r="D346" s="6" t="s">
        <v>46</v>
      </c>
      <c r="E346" s="6" t="s">
        <v>426</v>
      </c>
      <c r="F346" s="6"/>
      <c r="G346" s="6"/>
      <c r="H346" s="7">
        <f t="shared" si="107"/>
        <v>3000</v>
      </c>
      <c r="I346" s="52"/>
      <c r="J346" s="7"/>
      <c r="K346" s="7"/>
      <c r="L346" s="7"/>
      <c r="M346" s="7">
        <f t="shared" si="108"/>
        <v>3000</v>
      </c>
      <c r="N346" s="7">
        <f t="shared" si="108"/>
        <v>3000</v>
      </c>
    </row>
    <row r="347" spans="1:18" ht="27.75" customHeight="1">
      <c r="A347" s="98"/>
      <c r="B347" s="67" t="s">
        <v>201</v>
      </c>
      <c r="C347" s="6" t="s">
        <v>458</v>
      </c>
      <c r="D347" s="6" t="s">
        <v>46</v>
      </c>
      <c r="E347" s="6" t="s">
        <v>426</v>
      </c>
      <c r="F347" s="6" t="s">
        <v>198</v>
      </c>
      <c r="G347" s="6"/>
      <c r="H347" s="7">
        <f t="shared" si="107"/>
        <v>3000</v>
      </c>
      <c r="I347" s="52"/>
      <c r="J347" s="7"/>
      <c r="K347" s="7"/>
      <c r="L347" s="7"/>
      <c r="M347" s="7">
        <f t="shared" si="108"/>
        <v>3000</v>
      </c>
      <c r="N347" s="7">
        <f t="shared" si="108"/>
        <v>3000</v>
      </c>
    </row>
    <row r="348" spans="1:18" ht="27.75" customHeight="1">
      <c r="A348" s="98"/>
      <c r="B348" s="67" t="s">
        <v>200</v>
      </c>
      <c r="C348" s="6" t="s">
        <v>458</v>
      </c>
      <c r="D348" s="6" t="s">
        <v>46</v>
      </c>
      <c r="E348" s="6" t="s">
        <v>426</v>
      </c>
      <c r="F348" s="6" t="s">
        <v>199</v>
      </c>
      <c r="G348" s="6"/>
      <c r="H348" s="7">
        <f t="shared" si="107"/>
        <v>3000</v>
      </c>
      <c r="I348" s="52"/>
      <c r="J348" s="7"/>
      <c r="K348" s="7"/>
      <c r="L348" s="7"/>
      <c r="M348" s="7">
        <f t="shared" si="108"/>
        <v>3000</v>
      </c>
      <c r="N348" s="7">
        <f t="shared" si="108"/>
        <v>3000</v>
      </c>
    </row>
    <row r="349" spans="1:18" ht="15.75" customHeight="1">
      <c r="A349" s="98" t="e">
        <f>#REF!+1</f>
        <v>#REF!</v>
      </c>
      <c r="B349" s="37" t="s">
        <v>153</v>
      </c>
      <c r="C349" s="6" t="s">
        <v>458</v>
      </c>
      <c r="D349" s="6" t="s">
        <v>46</v>
      </c>
      <c r="E349" s="6" t="s">
        <v>426</v>
      </c>
      <c r="F349" s="6" t="s">
        <v>87</v>
      </c>
      <c r="G349" s="6"/>
      <c r="H349" s="7">
        <f t="shared" si="107"/>
        <v>3000</v>
      </c>
      <c r="I349" s="52"/>
      <c r="J349" s="7"/>
      <c r="K349" s="7">
        <v>50000</v>
      </c>
      <c r="L349" s="7">
        <v>0</v>
      </c>
      <c r="M349" s="7">
        <f t="shared" si="108"/>
        <v>3000</v>
      </c>
      <c r="N349" s="7">
        <f t="shared" si="108"/>
        <v>3000</v>
      </c>
    </row>
    <row r="350" spans="1:18" ht="13.5">
      <c r="A350" s="98" t="e">
        <f>#REF!+1</f>
        <v>#REF!</v>
      </c>
      <c r="B350" s="3" t="s">
        <v>77</v>
      </c>
      <c r="C350" s="6" t="s">
        <v>458</v>
      </c>
      <c r="D350" s="4" t="s">
        <v>46</v>
      </c>
      <c r="E350" s="4" t="s">
        <v>426</v>
      </c>
      <c r="F350" s="4" t="s">
        <v>87</v>
      </c>
      <c r="G350" s="4" t="s">
        <v>34</v>
      </c>
      <c r="H350" s="5">
        <v>3000</v>
      </c>
      <c r="I350" s="53"/>
      <c r="J350" s="5"/>
      <c r="K350" s="5"/>
      <c r="L350" s="5"/>
      <c r="M350" s="5">
        <v>3000</v>
      </c>
      <c r="N350" s="5">
        <v>3000</v>
      </c>
    </row>
    <row r="351" spans="1:18" ht="39" hidden="1" customHeight="1">
      <c r="A351" s="98"/>
      <c r="B351" s="100" t="s">
        <v>427</v>
      </c>
      <c r="C351" s="6" t="s">
        <v>458</v>
      </c>
      <c r="D351" s="6" t="s">
        <v>46</v>
      </c>
      <c r="E351" s="6" t="s">
        <v>428</v>
      </c>
      <c r="F351" s="6"/>
      <c r="G351" s="6"/>
      <c r="H351" s="7">
        <f t="shared" si="107"/>
        <v>0</v>
      </c>
      <c r="I351" s="53"/>
      <c r="J351" s="47"/>
      <c r="K351" s="47"/>
      <c r="L351" s="47"/>
      <c r="M351" s="7">
        <f t="shared" si="108"/>
        <v>0</v>
      </c>
      <c r="N351" s="7">
        <f t="shared" si="108"/>
        <v>0</v>
      </c>
    </row>
    <row r="352" spans="1:18" ht="82.5" hidden="1" customHeight="1">
      <c r="A352" s="98"/>
      <c r="B352" s="58" t="s">
        <v>452</v>
      </c>
      <c r="C352" s="6" t="s">
        <v>458</v>
      </c>
      <c r="D352" s="6" t="s">
        <v>46</v>
      </c>
      <c r="E352" s="6" t="s">
        <v>429</v>
      </c>
      <c r="F352" s="6"/>
      <c r="G352" s="6"/>
      <c r="H352" s="7">
        <f t="shared" si="107"/>
        <v>0</v>
      </c>
      <c r="I352" s="52"/>
      <c r="J352" s="7"/>
      <c r="K352" s="7"/>
      <c r="L352" s="7"/>
      <c r="M352" s="7">
        <f t="shared" si="108"/>
        <v>0</v>
      </c>
      <c r="N352" s="7">
        <f t="shared" si="108"/>
        <v>0</v>
      </c>
    </row>
    <row r="353" spans="1:18" ht="27.75" hidden="1" customHeight="1">
      <c r="A353" s="98"/>
      <c r="B353" s="67" t="s">
        <v>201</v>
      </c>
      <c r="C353" s="6" t="s">
        <v>458</v>
      </c>
      <c r="D353" s="6" t="s">
        <v>46</v>
      </c>
      <c r="E353" s="6" t="s">
        <v>429</v>
      </c>
      <c r="F353" s="6" t="s">
        <v>198</v>
      </c>
      <c r="G353" s="6"/>
      <c r="H353" s="7">
        <f t="shared" si="107"/>
        <v>0</v>
      </c>
      <c r="I353" s="52"/>
      <c r="J353" s="7"/>
      <c r="K353" s="7"/>
      <c r="L353" s="7"/>
      <c r="M353" s="7">
        <f t="shared" si="108"/>
        <v>0</v>
      </c>
      <c r="N353" s="7">
        <f t="shared" si="108"/>
        <v>0</v>
      </c>
    </row>
    <row r="354" spans="1:18" ht="27.75" hidden="1" customHeight="1">
      <c r="A354" s="98"/>
      <c r="B354" s="67" t="s">
        <v>200</v>
      </c>
      <c r="C354" s="6" t="s">
        <v>458</v>
      </c>
      <c r="D354" s="6" t="s">
        <v>46</v>
      </c>
      <c r="E354" s="6" t="s">
        <v>429</v>
      </c>
      <c r="F354" s="6" t="s">
        <v>199</v>
      </c>
      <c r="G354" s="6"/>
      <c r="H354" s="7">
        <f t="shared" si="107"/>
        <v>0</v>
      </c>
      <c r="I354" s="52"/>
      <c r="J354" s="7"/>
      <c r="K354" s="7"/>
      <c r="L354" s="7"/>
      <c r="M354" s="7">
        <f t="shared" si="108"/>
        <v>0</v>
      </c>
      <c r="N354" s="7">
        <f t="shared" si="108"/>
        <v>0</v>
      </c>
    </row>
    <row r="355" spans="1:18" ht="15.75" hidden="1" customHeight="1">
      <c r="A355" s="98" t="e">
        <f>#REF!+1</f>
        <v>#REF!</v>
      </c>
      <c r="B355" s="37" t="s">
        <v>153</v>
      </c>
      <c r="C355" s="6" t="s">
        <v>458</v>
      </c>
      <c r="D355" s="6" t="s">
        <v>46</v>
      </c>
      <c r="E355" s="6" t="s">
        <v>429</v>
      </c>
      <c r="F355" s="6" t="s">
        <v>87</v>
      </c>
      <c r="G355" s="6"/>
      <c r="H355" s="7">
        <f t="shared" si="107"/>
        <v>0</v>
      </c>
      <c r="I355" s="52"/>
      <c r="J355" s="7"/>
      <c r="K355" s="7">
        <v>50000</v>
      </c>
      <c r="L355" s="7">
        <v>0</v>
      </c>
      <c r="M355" s="7">
        <f t="shared" ref="M355:N355" si="117">M356</f>
        <v>0</v>
      </c>
      <c r="N355" s="7">
        <f t="shared" si="117"/>
        <v>0</v>
      </c>
    </row>
    <row r="356" spans="1:18" ht="33.75" hidden="1" customHeight="1">
      <c r="A356" s="98" t="e">
        <f>#REF!+1</f>
        <v>#REF!</v>
      </c>
      <c r="B356" s="3" t="s">
        <v>33</v>
      </c>
      <c r="C356" s="6" t="s">
        <v>458</v>
      </c>
      <c r="D356" s="4" t="s">
        <v>46</v>
      </c>
      <c r="E356" s="4" t="s">
        <v>429</v>
      </c>
      <c r="F356" s="4" t="s">
        <v>87</v>
      </c>
      <c r="G356" s="4" t="s">
        <v>175</v>
      </c>
      <c r="H356" s="5"/>
      <c r="I356" s="53"/>
      <c r="J356" s="5"/>
      <c r="K356" s="5"/>
      <c r="L356" s="5"/>
      <c r="M356" s="5"/>
      <c r="N356" s="5"/>
    </row>
    <row r="357" spans="1:18" ht="30.75" customHeight="1">
      <c r="A357" s="98" t="e">
        <f>#REF!+1</f>
        <v>#REF!</v>
      </c>
      <c r="B357" s="1" t="s">
        <v>430</v>
      </c>
      <c r="C357" s="6" t="s">
        <v>458</v>
      </c>
      <c r="D357" s="6" t="s">
        <v>46</v>
      </c>
      <c r="E357" s="33" t="s">
        <v>330</v>
      </c>
      <c r="F357" s="6"/>
      <c r="G357" s="10"/>
      <c r="H357" s="11">
        <f>H358+H364</f>
        <v>30000</v>
      </c>
      <c r="I357" s="127"/>
      <c r="J357" s="11"/>
      <c r="K357" s="11">
        <f>K359</f>
        <v>50000</v>
      </c>
      <c r="L357" s="11">
        <v>0</v>
      </c>
      <c r="M357" s="11">
        <f t="shared" ref="M357:N357" si="118">M358+M364</f>
        <v>0</v>
      </c>
      <c r="N357" s="11">
        <f t="shared" si="118"/>
        <v>0</v>
      </c>
    </row>
    <row r="358" spans="1:18" ht="30.75" customHeight="1">
      <c r="A358" s="98" t="e">
        <f t="shared" ref="A358:A499" si="119">A357+1</f>
        <v>#REF!</v>
      </c>
      <c r="B358" s="1" t="s">
        <v>431</v>
      </c>
      <c r="C358" s="6" t="s">
        <v>458</v>
      </c>
      <c r="D358" s="6" t="s">
        <v>46</v>
      </c>
      <c r="E358" s="6" t="s">
        <v>331</v>
      </c>
      <c r="F358" s="6"/>
      <c r="G358" s="6"/>
      <c r="H358" s="7">
        <f>H359</f>
        <v>10000</v>
      </c>
      <c r="I358" s="52"/>
      <c r="J358" s="7">
        <v>704300</v>
      </c>
      <c r="K358" s="7">
        <v>50000</v>
      </c>
      <c r="L358" s="7">
        <v>0</v>
      </c>
      <c r="M358" s="7">
        <f t="shared" ref="M358:N362" si="120">M359</f>
        <v>0</v>
      </c>
      <c r="N358" s="7">
        <f t="shared" si="120"/>
        <v>0</v>
      </c>
    </row>
    <row r="359" spans="1:18" ht="81" customHeight="1">
      <c r="A359" s="111" t="e">
        <f t="shared" si="119"/>
        <v>#REF!</v>
      </c>
      <c r="B359" s="58" t="s">
        <v>452</v>
      </c>
      <c r="C359" s="6" t="s">
        <v>458</v>
      </c>
      <c r="D359" s="6" t="s">
        <v>46</v>
      </c>
      <c r="E359" s="6" t="s">
        <v>332</v>
      </c>
      <c r="F359" s="6"/>
      <c r="G359" s="6"/>
      <c r="H359" s="7">
        <f>H360</f>
        <v>10000</v>
      </c>
      <c r="I359" s="52"/>
      <c r="J359" s="7">
        <v>704300</v>
      </c>
      <c r="K359" s="7">
        <v>50000</v>
      </c>
      <c r="L359" s="7">
        <v>0</v>
      </c>
      <c r="M359" s="7">
        <f t="shared" si="120"/>
        <v>0</v>
      </c>
      <c r="N359" s="7">
        <f t="shared" si="120"/>
        <v>0</v>
      </c>
    </row>
    <row r="360" spans="1:18" ht="28.5" customHeight="1">
      <c r="A360" s="98">
        <v>139</v>
      </c>
      <c r="B360" s="57" t="s">
        <v>202</v>
      </c>
      <c r="C360" s="6" t="s">
        <v>458</v>
      </c>
      <c r="D360" s="4" t="s">
        <v>46</v>
      </c>
      <c r="E360" s="4" t="s">
        <v>332</v>
      </c>
      <c r="F360" s="4" t="s">
        <v>198</v>
      </c>
      <c r="G360" s="4"/>
      <c r="H360" s="5">
        <f>H361</f>
        <v>10000</v>
      </c>
      <c r="I360" s="53"/>
      <c r="J360" s="5"/>
      <c r="K360" s="5"/>
      <c r="L360" s="5"/>
      <c r="M360" s="5">
        <f t="shared" si="120"/>
        <v>0</v>
      </c>
      <c r="N360" s="5">
        <f t="shared" si="120"/>
        <v>0</v>
      </c>
    </row>
    <row r="361" spans="1:18" ht="31.5" customHeight="1">
      <c r="A361" s="98"/>
      <c r="B361" s="57" t="s">
        <v>200</v>
      </c>
      <c r="C361" s="6" t="s">
        <v>458</v>
      </c>
      <c r="D361" s="4" t="s">
        <v>46</v>
      </c>
      <c r="E361" s="4" t="s">
        <v>332</v>
      </c>
      <c r="F361" s="4" t="s">
        <v>199</v>
      </c>
      <c r="G361" s="4"/>
      <c r="H361" s="5">
        <f>H362</f>
        <v>10000</v>
      </c>
      <c r="I361" s="53"/>
      <c r="J361" s="5"/>
      <c r="K361" s="5"/>
      <c r="L361" s="5"/>
      <c r="M361" s="5">
        <f t="shared" si="120"/>
        <v>0</v>
      </c>
      <c r="N361" s="5">
        <f t="shared" si="120"/>
        <v>0</v>
      </c>
    </row>
    <row r="362" spans="1:18" ht="20.25" customHeight="1">
      <c r="A362" s="98"/>
      <c r="B362" s="36" t="s">
        <v>153</v>
      </c>
      <c r="C362" s="6" t="s">
        <v>458</v>
      </c>
      <c r="D362" s="4" t="s">
        <v>46</v>
      </c>
      <c r="E362" s="4" t="s">
        <v>332</v>
      </c>
      <c r="F362" s="4" t="s">
        <v>87</v>
      </c>
      <c r="G362" s="4"/>
      <c r="H362" s="5">
        <f>H363</f>
        <v>10000</v>
      </c>
      <c r="I362" s="53"/>
      <c r="J362" s="5"/>
      <c r="K362" s="5"/>
      <c r="L362" s="5"/>
      <c r="M362" s="5">
        <f t="shared" si="120"/>
        <v>0</v>
      </c>
      <c r="N362" s="5">
        <f t="shared" si="120"/>
        <v>0</v>
      </c>
    </row>
    <row r="363" spans="1:18" ht="20.25" customHeight="1">
      <c r="A363" s="98"/>
      <c r="B363" s="3" t="s">
        <v>38</v>
      </c>
      <c r="C363" s="6" t="s">
        <v>458</v>
      </c>
      <c r="D363" s="4" t="s">
        <v>46</v>
      </c>
      <c r="E363" s="4" t="s">
        <v>332</v>
      </c>
      <c r="F363" s="4" t="s">
        <v>87</v>
      </c>
      <c r="G363" s="4" t="s">
        <v>37</v>
      </c>
      <c r="H363" s="130">
        <v>10000</v>
      </c>
      <c r="I363" s="53"/>
      <c r="J363" s="5"/>
      <c r="K363" s="5"/>
      <c r="L363" s="5"/>
      <c r="M363" s="5"/>
      <c r="N363" s="5"/>
      <c r="R363" s="32">
        <v>-190000</v>
      </c>
    </row>
    <row r="364" spans="1:18" ht="30.75" customHeight="1">
      <c r="A364" s="98">
        <f t="shared" si="119"/>
        <v>1</v>
      </c>
      <c r="B364" s="1" t="s">
        <v>409</v>
      </c>
      <c r="C364" s="6" t="s">
        <v>458</v>
      </c>
      <c r="D364" s="6" t="s">
        <v>46</v>
      </c>
      <c r="E364" s="6" t="s">
        <v>333</v>
      </c>
      <c r="F364" s="6"/>
      <c r="G364" s="6"/>
      <c r="H364" s="7">
        <f>H365</f>
        <v>20000</v>
      </c>
      <c r="I364" s="52"/>
      <c r="J364" s="7">
        <v>704300</v>
      </c>
      <c r="K364" s="7">
        <v>50000</v>
      </c>
      <c r="L364" s="7">
        <v>0</v>
      </c>
      <c r="M364" s="7">
        <f t="shared" ref="M364:N368" si="121">M365</f>
        <v>0</v>
      </c>
      <c r="N364" s="7">
        <f t="shared" si="121"/>
        <v>0</v>
      </c>
    </row>
    <row r="365" spans="1:18" ht="81" customHeight="1">
      <c r="A365" s="111">
        <f t="shared" si="119"/>
        <v>2</v>
      </c>
      <c r="B365" s="58" t="s">
        <v>452</v>
      </c>
      <c r="C365" s="6" t="s">
        <v>458</v>
      </c>
      <c r="D365" s="6" t="s">
        <v>46</v>
      </c>
      <c r="E365" s="6" t="s">
        <v>334</v>
      </c>
      <c r="F365" s="6"/>
      <c r="G365" s="6"/>
      <c r="H365" s="7">
        <f>H366</f>
        <v>20000</v>
      </c>
      <c r="I365" s="52"/>
      <c r="J365" s="7">
        <v>704300</v>
      </c>
      <c r="K365" s="7">
        <v>50000</v>
      </c>
      <c r="L365" s="7">
        <v>0</v>
      </c>
      <c r="M365" s="7">
        <f t="shared" si="121"/>
        <v>0</v>
      </c>
      <c r="N365" s="7">
        <f t="shared" si="121"/>
        <v>0</v>
      </c>
    </row>
    <row r="366" spans="1:18" ht="28.5" customHeight="1">
      <c r="A366" s="98">
        <v>139</v>
      </c>
      <c r="B366" s="57" t="s">
        <v>202</v>
      </c>
      <c r="C366" s="6" t="s">
        <v>458</v>
      </c>
      <c r="D366" s="4" t="s">
        <v>46</v>
      </c>
      <c r="E366" s="4" t="s">
        <v>334</v>
      </c>
      <c r="F366" s="4" t="s">
        <v>198</v>
      </c>
      <c r="G366" s="4"/>
      <c r="H366" s="5">
        <f>H367</f>
        <v>20000</v>
      </c>
      <c r="I366" s="53"/>
      <c r="J366" s="5"/>
      <c r="K366" s="5"/>
      <c r="L366" s="5"/>
      <c r="M366" s="5">
        <f t="shared" si="121"/>
        <v>0</v>
      </c>
      <c r="N366" s="5">
        <f t="shared" si="121"/>
        <v>0</v>
      </c>
    </row>
    <row r="367" spans="1:18" ht="31.5" customHeight="1">
      <c r="A367" s="98"/>
      <c r="B367" s="57" t="s">
        <v>200</v>
      </c>
      <c r="C367" s="6" t="s">
        <v>458</v>
      </c>
      <c r="D367" s="4" t="s">
        <v>46</v>
      </c>
      <c r="E367" s="4" t="s">
        <v>334</v>
      </c>
      <c r="F367" s="4" t="s">
        <v>199</v>
      </c>
      <c r="G367" s="4"/>
      <c r="H367" s="5">
        <f>H368</f>
        <v>20000</v>
      </c>
      <c r="I367" s="53"/>
      <c r="J367" s="5"/>
      <c r="K367" s="5"/>
      <c r="L367" s="5"/>
      <c r="M367" s="5">
        <f t="shared" si="121"/>
        <v>0</v>
      </c>
      <c r="N367" s="5">
        <f t="shared" si="121"/>
        <v>0</v>
      </c>
    </row>
    <row r="368" spans="1:18" ht="20.25" customHeight="1">
      <c r="A368" s="98"/>
      <c r="B368" s="36" t="s">
        <v>153</v>
      </c>
      <c r="C368" s="6" t="s">
        <v>458</v>
      </c>
      <c r="D368" s="4" t="s">
        <v>46</v>
      </c>
      <c r="E368" s="4" t="s">
        <v>334</v>
      </c>
      <c r="F368" s="4" t="s">
        <v>87</v>
      </c>
      <c r="G368" s="4"/>
      <c r="H368" s="5">
        <f>H369</f>
        <v>20000</v>
      </c>
      <c r="I368" s="53"/>
      <c r="J368" s="5"/>
      <c r="K368" s="5"/>
      <c r="L368" s="5"/>
      <c r="M368" s="5">
        <f t="shared" si="121"/>
        <v>0</v>
      </c>
      <c r="N368" s="5">
        <f t="shared" si="121"/>
        <v>0</v>
      </c>
    </row>
    <row r="369" spans="1:18" ht="20.25" customHeight="1">
      <c r="A369" s="98"/>
      <c r="B369" s="3" t="s">
        <v>77</v>
      </c>
      <c r="C369" s="6" t="s">
        <v>458</v>
      </c>
      <c r="D369" s="4" t="s">
        <v>46</v>
      </c>
      <c r="E369" s="4" t="s">
        <v>334</v>
      </c>
      <c r="F369" s="4" t="s">
        <v>87</v>
      </c>
      <c r="G369" s="4" t="s">
        <v>34</v>
      </c>
      <c r="H369" s="130">
        <v>20000</v>
      </c>
      <c r="I369" s="53"/>
      <c r="J369" s="5"/>
      <c r="K369" s="5"/>
      <c r="L369" s="5"/>
      <c r="M369" s="5"/>
      <c r="N369" s="5"/>
      <c r="R369" s="32">
        <v>-30000</v>
      </c>
    </row>
    <row r="370" spans="1:18" ht="33" customHeight="1">
      <c r="A370" s="98"/>
      <c r="B370" s="108" t="s">
        <v>444</v>
      </c>
      <c r="C370" s="6" t="s">
        <v>458</v>
      </c>
      <c r="D370" s="6" t="s">
        <v>46</v>
      </c>
      <c r="E370" s="101" t="s">
        <v>445</v>
      </c>
      <c r="F370" s="4"/>
      <c r="G370" s="4"/>
      <c r="H370" s="7">
        <f t="shared" ref="H370:H375" si="122">H371</f>
        <v>475500</v>
      </c>
      <c r="I370" s="52"/>
      <c r="J370" s="7"/>
      <c r="K370" s="7"/>
      <c r="L370" s="7"/>
      <c r="M370" s="7">
        <f t="shared" ref="M370:N375" si="123">M371</f>
        <v>424360</v>
      </c>
      <c r="N370" s="7">
        <f t="shared" si="123"/>
        <v>424360</v>
      </c>
    </row>
    <row r="371" spans="1:18" ht="27" customHeight="1">
      <c r="A371" s="98"/>
      <c r="B371" s="108" t="s">
        <v>446</v>
      </c>
      <c r="C371" s="6" t="s">
        <v>458</v>
      </c>
      <c r="D371" s="6" t="s">
        <v>46</v>
      </c>
      <c r="E371" s="101" t="s">
        <v>447</v>
      </c>
      <c r="F371" s="4"/>
      <c r="G371" s="4"/>
      <c r="H371" s="7">
        <f t="shared" si="122"/>
        <v>475500</v>
      </c>
      <c r="I371" s="52"/>
      <c r="J371" s="7"/>
      <c r="K371" s="7"/>
      <c r="L371" s="7"/>
      <c r="M371" s="7">
        <f t="shared" si="123"/>
        <v>424360</v>
      </c>
      <c r="N371" s="7">
        <f t="shared" si="123"/>
        <v>424360</v>
      </c>
    </row>
    <row r="372" spans="1:18" ht="27.75" customHeight="1">
      <c r="A372" s="98"/>
      <c r="B372" s="108" t="s">
        <v>448</v>
      </c>
      <c r="C372" s="6" t="s">
        <v>458</v>
      </c>
      <c r="D372" s="6" t="s">
        <v>46</v>
      </c>
      <c r="E372" s="101" t="s">
        <v>449</v>
      </c>
      <c r="F372" s="4"/>
      <c r="G372" s="4"/>
      <c r="H372" s="7">
        <f t="shared" si="122"/>
        <v>475500</v>
      </c>
      <c r="I372" s="52"/>
      <c r="J372" s="7"/>
      <c r="K372" s="7"/>
      <c r="L372" s="7"/>
      <c r="M372" s="7">
        <f t="shared" si="123"/>
        <v>424360</v>
      </c>
      <c r="N372" s="7">
        <f t="shared" si="123"/>
        <v>424360</v>
      </c>
    </row>
    <row r="373" spans="1:18" ht="27.75" customHeight="1">
      <c r="A373" s="98"/>
      <c r="B373" s="1" t="s">
        <v>144</v>
      </c>
      <c r="C373" s="6" t="s">
        <v>458</v>
      </c>
      <c r="D373" s="6" t="s">
        <v>46</v>
      </c>
      <c r="E373" s="101" t="s">
        <v>443</v>
      </c>
      <c r="F373" s="4"/>
      <c r="G373" s="4"/>
      <c r="H373" s="7">
        <f t="shared" si="122"/>
        <v>475500</v>
      </c>
      <c r="I373" s="52"/>
      <c r="J373" s="7"/>
      <c r="K373" s="7"/>
      <c r="L373" s="7"/>
      <c r="M373" s="7">
        <f t="shared" si="123"/>
        <v>424360</v>
      </c>
      <c r="N373" s="7">
        <f t="shared" si="123"/>
        <v>424360</v>
      </c>
    </row>
    <row r="374" spans="1:18" ht="26.25" customHeight="1">
      <c r="A374" s="98"/>
      <c r="B374" s="57" t="s">
        <v>202</v>
      </c>
      <c r="C374" s="6" t="s">
        <v>458</v>
      </c>
      <c r="D374" s="4" t="s">
        <v>46</v>
      </c>
      <c r="E374" s="102" t="s">
        <v>443</v>
      </c>
      <c r="F374" s="4" t="s">
        <v>198</v>
      </c>
      <c r="G374" s="4"/>
      <c r="H374" s="5">
        <f t="shared" si="122"/>
        <v>475500</v>
      </c>
      <c r="I374" s="53"/>
      <c r="J374" s="5"/>
      <c r="K374" s="5"/>
      <c r="L374" s="5"/>
      <c r="M374" s="5">
        <f t="shared" si="123"/>
        <v>424360</v>
      </c>
      <c r="N374" s="5">
        <f t="shared" si="123"/>
        <v>424360</v>
      </c>
    </row>
    <row r="375" spans="1:18" ht="29.25" customHeight="1">
      <c r="A375" s="98"/>
      <c r="B375" s="57" t="s">
        <v>200</v>
      </c>
      <c r="C375" s="6" t="s">
        <v>458</v>
      </c>
      <c r="D375" s="4" t="s">
        <v>46</v>
      </c>
      <c r="E375" s="102" t="s">
        <v>443</v>
      </c>
      <c r="F375" s="4" t="s">
        <v>199</v>
      </c>
      <c r="G375" s="4"/>
      <c r="H375" s="5">
        <f t="shared" si="122"/>
        <v>475500</v>
      </c>
      <c r="I375" s="53"/>
      <c r="J375" s="5"/>
      <c r="K375" s="5"/>
      <c r="L375" s="5"/>
      <c r="M375" s="5">
        <f t="shared" si="123"/>
        <v>424360</v>
      </c>
      <c r="N375" s="5">
        <f t="shared" si="123"/>
        <v>424360</v>
      </c>
    </row>
    <row r="376" spans="1:18" ht="20.25" customHeight="1">
      <c r="A376" s="98"/>
      <c r="B376" s="36" t="s">
        <v>153</v>
      </c>
      <c r="C376" s="6" t="s">
        <v>458</v>
      </c>
      <c r="D376" s="4" t="s">
        <v>46</v>
      </c>
      <c r="E376" s="102" t="s">
        <v>443</v>
      </c>
      <c r="F376" s="4" t="s">
        <v>87</v>
      </c>
      <c r="G376" s="4"/>
      <c r="H376" s="5">
        <f>H377+H378</f>
        <v>475500</v>
      </c>
      <c r="I376" s="53"/>
      <c r="J376" s="5"/>
      <c r="K376" s="5"/>
      <c r="L376" s="5"/>
      <c r="M376" s="5">
        <f>M378</f>
        <v>424360</v>
      </c>
      <c r="N376" s="5">
        <f>N378</f>
        <v>424360</v>
      </c>
    </row>
    <row r="377" spans="1:18" ht="20.25" customHeight="1">
      <c r="A377" s="98"/>
      <c r="B377" s="3" t="s">
        <v>38</v>
      </c>
      <c r="C377" s="6" t="s">
        <v>458</v>
      </c>
      <c r="D377" s="4" t="s">
        <v>46</v>
      </c>
      <c r="E377" s="102" t="s">
        <v>443</v>
      </c>
      <c r="F377" s="4" t="s">
        <v>87</v>
      </c>
      <c r="G377" s="4" t="s">
        <v>37</v>
      </c>
      <c r="H377" s="5">
        <v>178000</v>
      </c>
      <c r="I377" s="53"/>
      <c r="J377" s="5"/>
      <c r="K377" s="5"/>
      <c r="L377" s="5"/>
      <c r="M377" s="5">
        <v>0</v>
      </c>
      <c r="N377" s="5">
        <v>0</v>
      </c>
      <c r="Q377" s="30">
        <v>178000</v>
      </c>
    </row>
    <row r="378" spans="1:18" ht="20.25" customHeight="1">
      <c r="A378" s="98"/>
      <c r="B378" s="50" t="s">
        <v>177</v>
      </c>
      <c r="C378" s="6" t="s">
        <v>458</v>
      </c>
      <c r="D378" s="4" t="s">
        <v>46</v>
      </c>
      <c r="E378" s="102" t="s">
        <v>443</v>
      </c>
      <c r="F378" s="4" t="s">
        <v>87</v>
      </c>
      <c r="G378" s="4" t="s">
        <v>176</v>
      </c>
      <c r="H378" s="5">
        <v>297500</v>
      </c>
      <c r="I378" s="53"/>
      <c r="J378" s="5"/>
      <c r="K378" s="5"/>
      <c r="L378" s="5"/>
      <c r="M378" s="5">
        <v>424360</v>
      </c>
      <c r="N378" s="5">
        <v>424360</v>
      </c>
      <c r="Q378" s="30">
        <v>297500</v>
      </c>
    </row>
    <row r="379" spans="1:18" ht="20.25" customHeight="1">
      <c r="A379" s="98">
        <v>140</v>
      </c>
      <c r="B379" s="1" t="s">
        <v>335</v>
      </c>
      <c r="C379" s="6" t="s">
        <v>458</v>
      </c>
      <c r="D379" s="6" t="s">
        <v>204</v>
      </c>
      <c r="E379" s="4"/>
      <c r="F379" s="4"/>
      <c r="G379" s="4"/>
      <c r="H379" s="7">
        <f>H380+H397</f>
        <v>48000</v>
      </c>
      <c r="I379" s="53"/>
      <c r="J379" s="5"/>
      <c r="K379" s="5"/>
      <c r="L379" s="5"/>
      <c r="M379" s="7">
        <f t="shared" ref="M379:N379" si="124">M380+M397</f>
        <v>48000</v>
      </c>
      <c r="N379" s="7">
        <f t="shared" si="124"/>
        <v>48000</v>
      </c>
    </row>
    <row r="380" spans="1:18" ht="27.75" customHeight="1">
      <c r="A380" s="98"/>
      <c r="B380" s="100" t="s">
        <v>342</v>
      </c>
      <c r="C380" s="6" t="s">
        <v>458</v>
      </c>
      <c r="D380" s="6" t="s">
        <v>336</v>
      </c>
      <c r="E380" s="4"/>
      <c r="F380" s="4"/>
      <c r="G380" s="4"/>
      <c r="H380" s="7">
        <f>H381+H389</f>
        <v>42000</v>
      </c>
      <c r="I380" s="53"/>
      <c r="J380" s="5"/>
      <c r="K380" s="5"/>
      <c r="L380" s="5"/>
      <c r="M380" s="7">
        <f t="shared" ref="M380:N380" si="125">M381+M389</f>
        <v>42000</v>
      </c>
      <c r="N380" s="7">
        <f t="shared" si="125"/>
        <v>42000</v>
      </c>
    </row>
    <row r="381" spans="1:18" ht="30" customHeight="1">
      <c r="A381" s="98"/>
      <c r="B381" s="107" t="s">
        <v>220</v>
      </c>
      <c r="C381" s="6" t="s">
        <v>458</v>
      </c>
      <c r="D381" s="6" t="s">
        <v>336</v>
      </c>
      <c r="E381" s="101" t="s">
        <v>236</v>
      </c>
      <c r="F381" s="4"/>
      <c r="G381" s="4"/>
      <c r="H381" s="7">
        <f t="shared" ref="H381:H387" si="126">H382</f>
        <v>32000</v>
      </c>
      <c r="I381" s="53"/>
      <c r="J381" s="5"/>
      <c r="K381" s="5"/>
      <c r="L381" s="5"/>
      <c r="M381" s="7">
        <f t="shared" ref="M381:N387" si="127">M382</f>
        <v>32000</v>
      </c>
      <c r="N381" s="7">
        <f t="shared" si="127"/>
        <v>32000</v>
      </c>
    </row>
    <row r="382" spans="1:18" ht="20.25" customHeight="1">
      <c r="A382" s="98"/>
      <c r="B382" s="100" t="s">
        <v>399</v>
      </c>
      <c r="C382" s="6" t="s">
        <v>458</v>
      </c>
      <c r="D382" s="6" t="s">
        <v>336</v>
      </c>
      <c r="E382" s="101" t="s">
        <v>400</v>
      </c>
      <c r="F382" s="4"/>
      <c r="G382" s="4"/>
      <c r="H382" s="7">
        <f t="shared" si="126"/>
        <v>32000</v>
      </c>
      <c r="I382" s="53"/>
      <c r="J382" s="5"/>
      <c r="K382" s="5"/>
      <c r="L382" s="5"/>
      <c r="M382" s="7">
        <f t="shared" si="127"/>
        <v>32000</v>
      </c>
      <c r="N382" s="7">
        <f t="shared" si="127"/>
        <v>32000</v>
      </c>
    </row>
    <row r="383" spans="1:18" ht="26.25" customHeight="1">
      <c r="A383" s="98"/>
      <c r="B383" s="100" t="s">
        <v>337</v>
      </c>
      <c r="C383" s="6" t="s">
        <v>458</v>
      </c>
      <c r="D383" s="6" t="s">
        <v>336</v>
      </c>
      <c r="E383" s="101" t="s">
        <v>401</v>
      </c>
      <c r="F383" s="4"/>
      <c r="G383" s="4"/>
      <c r="H383" s="7">
        <f t="shared" si="126"/>
        <v>32000</v>
      </c>
      <c r="I383" s="53"/>
      <c r="J383" s="5"/>
      <c r="K383" s="5"/>
      <c r="L383" s="5"/>
      <c r="M383" s="7">
        <f t="shared" si="127"/>
        <v>32000</v>
      </c>
      <c r="N383" s="7">
        <f t="shared" si="127"/>
        <v>32000</v>
      </c>
    </row>
    <row r="384" spans="1:18" ht="78.75" customHeight="1">
      <c r="A384" s="98"/>
      <c r="B384" s="58" t="s">
        <v>452</v>
      </c>
      <c r="C384" s="6" t="s">
        <v>458</v>
      </c>
      <c r="D384" s="6" t="s">
        <v>336</v>
      </c>
      <c r="E384" s="101" t="s">
        <v>476</v>
      </c>
      <c r="F384" s="4"/>
      <c r="G384" s="4"/>
      <c r="H384" s="7">
        <f t="shared" si="126"/>
        <v>32000</v>
      </c>
      <c r="I384" s="53"/>
      <c r="J384" s="5"/>
      <c r="K384" s="5"/>
      <c r="L384" s="5"/>
      <c r="M384" s="7">
        <f t="shared" si="127"/>
        <v>32000</v>
      </c>
      <c r="N384" s="7">
        <f t="shared" si="127"/>
        <v>32000</v>
      </c>
    </row>
    <row r="385" spans="1:17" ht="35.25" customHeight="1">
      <c r="A385" s="98"/>
      <c r="B385" s="67" t="s">
        <v>201</v>
      </c>
      <c r="C385" s="6" t="s">
        <v>458</v>
      </c>
      <c r="D385" s="6" t="s">
        <v>336</v>
      </c>
      <c r="E385" s="101" t="s">
        <v>476</v>
      </c>
      <c r="F385" s="4" t="s">
        <v>198</v>
      </c>
      <c r="G385" s="4"/>
      <c r="H385" s="7">
        <f t="shared" si="126"/>
        <v>32000</v>
      </c>
      <c r="I385" s="53"/>
      <c r="J385" s="5"/>
      <c r="K385" s="5"/>
      <c r="L385" s="5"/>
      <c r="M385" s="7">
        <f t="shared" si="127"/>
        <v>32000</v>
      </c>
      <c r="N385" s="7">
        <f t="shared" si="127"/>
        <v>32000</v>
      </c>
    </row>
    <row r="386" spans="1:17" ht="24.75" customHeight="1">
      <c r="A386" s="98"/>
      <c r="B386" s="67" t="s">
        <v>200</v>
      </c>
      <c r="C386" s="6" t="s">
        <v>458</v>
      </c>
      <c r="D386" s="6" t="s">
        <v>336</v>
      </c>
      <c r="E386" s="101" t="s">
        <v>476</v>
      </c>
      <c r="F386" s="4" t="s">
        <v>199</v>
      </c>
      <c r="G386" s="4"/>
      <c r="H386" s="7">
        <f t="shared" si="126"/>
        <v>32000</v>
      </c>
      <c r="I386" s="53"/>
      <c r="J386" s="5"/>
      <c r="K386" s="5"/>
      <c r="L386" s="5"/>
      <c r="M386" s="7">
        <f t="shared" si="127"/>
        <v>32000</v>
      </c>
      <c r="N386" s="7">
        <f t="shared" si="127"/>
        <v>32000</v>
      </c>
    </row>
    <row r="387" spans="1:17" ht="20.25" customHeight="1">
      <c r="A387" s="98"/>
      <c r="B387" s="37" t="s">
        <v>153</v>
      </c>
      <c r="C387" s="6" t="s">
        <v>458</v>
      </c>
      <c r="D387" s="6" t="s">
        <v>336</v>
      </c>
      <c r="E387" s="101" t="s">
        <v>476</v>
      </c>
      <c r="F387" s="4" t="s">
        <v>87</v>
      </c>
      <c r="G387" s="4"/>
      <c r="H387" s="7">
        <f t="shared" si="126"/>
        <v>32000</v>
      </c>
      <c r="I387" s="53"/>
      <c r="J387" s="5"/>
      <c r="K387" s="5"/>
      <c r="L387" s="5"/>
      <c r="M387" s="7">
        <f t="shared" si="127"/>
        <v>32000</v>
      </c>
      <c r="N387" s="7">
        <f t="shared" si="127"/>
        <v>32000</v>
      </c>
    </row>
    <row r="388" spans="1:17" ht="20.25" customHeight="1">
      <c r="A388" s="98"/>
      <c r="B388" s="76" t="s">
        <v>77</v>
      </c>
      <c r="C388" s="6" t="s">
        <v>458</v>
      </c>
      <c r="D388" s="4" t="s">
        <v>336</v>
      </c>
      <c r="E388" s="102" t="s">
        <v>476</v>
      </c>
      <c r="F388" s="4" t="s">
        <v>87</v>
      </c>
      <c r="G388" s="4" t="s">
        <v>34</v>
      </c>
      <c r="H388" s="5">
        <v>32000</v>
      </c>
      <c r="I388" s="53"/>
      <c r="J388" s="5"/>
      <c r="K388" s="5"/>
      <c r="L388" s="5"/>
      <c r="M388" s="5">
        <v>32000</v>
      </c>
      <c r="N388" s="5">
        <v>32000</v>
      </c>
      <c r="Q388" s="30">
        <v>7900</v>
      </c>
    </row>
    <row r="389" spans="1:17" ht="27.75" customHeight="1">
      <c r="A389" s="98"/>
      <c r="B389" s="9" t="s">
        <v>412</v>
      </c>
      <c r="C389" s="6" t="s">
        <v>458</v>
      </c>
      <c r="D389" s="6" t="s">
        <v>336</v>
      </c>
      <c r="E389" s="6" t="s">
        <v>338</v>
      </c>
      <c r="F389" s="4"/>
      <c r="G389" s="4"/>
      <c r="H389" s="7">
        <f t="shared" ref="H389:H395" si="128">H390</f>
        <v>10000</v>
      </c>
      <c r="I389" s="53"/>
      <c r="J389" s="5"/>
      <c r="K389" s="5"/>
      <c r="L389" s="5"/>
      <c r="M389" s="7">
        <f t="shared" ref="M389:N395" si="129">M390</f>
        <v>10000</v>
      </c>
      <c r="N389" s="7">
        <f t="shared" si="129"/>
        <v>10000</v>
      </c>
    </row>
    <row r="390" spans="1:17" ht="33" customHeight="1">
      <c r="A390" s="98"/>
      <c r="B390" s="100" t="s">
        <v>410</v>
      </c>
      <c r="C390" s="6" t="s">
        <v>458</v>
      </c>
      <c r="D390" s="6" t="s">
        <v>336</v>
      </c>
      <c r="E390" s="6" t="s">
        <v>365</v>
      </c>
      <c r="F390" s="4"/>
      <c r="G390" s="4"/>
      <c r="H390" s="7">
        <f t="shared" si="128"/>
        <v>10000</v>
      </c>
      <c r="I390" s="53"/>
      <c r="J390" s="5"/>
      <c r="K390" s="5"/>
      <c r="L390" s="5"/>
      <c r="M390" s="7">
        <f t="shared" si="129"/>
        <v>10000</v>
      </c>
      <c r="N390" s="7">
        <f t="shared" si="129"/>
        <v>10000</v>
      </c>
    </row>
    <row r="391" spans="1:17" ht="31.5" customHeight="1">
      <c r="A391" s="98"/>
      <c r="B391" s="100" t="s">
        <v>337</v>
      </c>
      <c r="C391" s="6" t="s">
        <v>458</v>
      </c>
      <c r="D391" s="6" t="s">
        <v>336</v>
      </c>
      <c r="E391" s="6" t="s">
        <v>366</v>
      </c>
      <c r="F391" s="4"/>
      <c r="G391" s="4"/>
      <c r="H391" s="7">
        <f t="shared" si="128"/>
        <v>10000</v>
      </c>
      <c r="I391" s="53"/>
      <c r="J391" s="5"/>
      <c r="K391" s="5"/>
      <c r="L391" s="5"/>
      <c r="M391" s="7">
        <f t="shared" si="129"/>
        <v>10000</v>
      </c>
      <c r="N391" s="7">
        <f t="shared" si="129"/>
        <v>10000</v>
      </c>
    </row>
    <row r="392" spans="1:17" ht="80.25" customHeight="1">
      <c r="A392" s="98"/>
      <c r="B392" s="58" t="s">
        <v>452</v>
      </c>
      <c r="C392" s="6" t="s">
        <v>458</v>
      </c>
      <c r="D392" s="6" t="s">
        <v>336</v>
      </c>
      <c r="E392" s="6" t="s">
        <v>477</v>
      </c>
      <c r="F392" s="4"/>
      <c r="G392" s="4"/>
      <c r="H392" s="7">
        <f t="shared" si="128"/>
        <v>10000</v>
      </c>
      <c r="I392" s="53"/>
      <c r="J392" s="5"/>
      <c r="K392" s="5"/>
      <c r="L392" s="5"/>
      <c r="M392" s="7">
        <f t="shared" si="129"/>
        <v>10000</v>
      </c>
      <c r="N392" s="7">
        <f t="shared" si="129"/>
        <v>10000</v>
      </c>
    </row>
    <row r="393" spans="1:17" ht="27" customHeight="1">
      <c r="A393" s="98"/>
      <c r="B393" s="67" t="s">
        <v>201</v>
      </c>
      <c r="C393" s="6" t="s">
        <v>458</v>
      </c>
      <c r="D393" s="6" t="s">
        <v>336</v>
      </c>
      <c r="E393" s="6" t="s">
        <v>477</v>
      </c>
      <c r="F393" s="6" t="s">
        <v>198</v>
      </c>
      <c r="G393" s="4"/>
      <c r="H393" s="7">
        <f t="shared" si="128"/>
        <v>10000</v>
      </c>
      <c r="I393" s="53"/>
      <c r="J393" s="5"/>
      <c r="K393" s="5"/>
      <c r="L393" s="5"/>
      <c r="M393" s="7">
        <f t="shared" si="129"/>
        <v>10000</v>
      </c>
      <c r="N393" s="7">
        <f t="shared" si="129"/>
        <v>10000</v>
      </c>
    </row>
    <row r="394" spans="1:17" ht="27" customHeight="1">
      <c r="A394" s="98"/>
      <c r="B394" s="67" t="s">
        <v>200</v>
      </c>
      <c r="C394" s="6" t="s">
        <v>458</v>
      </c>
      <c r="D394" s="6" t="s">
        <v>336</v>
      </c>
      <c r="E394" s="6" t="s">
        <v>477</v>
      </c>
      <c r="F394" s="6" t="s">
        <v>199</v>
      </c>
      <c r="G394" s="4"/>
      <c r="H394" s="7">
        <f t="shared" si="128"/>
        <v>10000</v>
      </c>
      <c r="I394" s="53"/>
      <c r="J394" s="5"/>
      <c r="K394" s="5"/>
      <c r="L394" s="5"/>
      <c r="M394" s="7">
        <f t="shared" si="129"/>
        <v>10000</v>
      </c>
      <c r="N394" s="7">
        <f t="shared" si="129"/>
        <v>10000</v>
      </c>
    </row>
    <row r="395" spans="1:17" ht="20.25" customHeight="1">
      <c r="A395" s="98"/>
      <c r="B395" s="37" t="s">
        <v>153</v>
      </c>
      <c r="C395" s="6" t="s">
        <v>458</v>
      </c>
      <c r="D395" s="6" t="s">
        <v>336</v>
      </c>
      <c r="E395" s="6" t="s">
        <v>477</v>
      </c>
      <c r="F395" s="6" t="s">
        <v>87</v>
      </c>
      <c r="G395" s="4"/>
      <c r="H395" s="7">
        <f t="shared" si="128"/>
        <v>10000</v>
      </c>
      <c r="I395" s="53"/>
      <c r="J395" s="5"/>
      <c r="K395" s="5"/>
      <c r="L395" s="5"/>
      <c r="M395" s="7">
        <f t="shared" si="129"/>
        <v>10000</v>
      </c>
      <c r="N395" s="7">
        <f t="shared" si="129"/>
        <v>10000</v>
      </c>
    </row>
    <row r="396" spans="1:17" ht="20.25" customHeight="1">
      <c r="A396" s="98"/>
      <c r="B396" s="76" t="s">
        <v>77</v>
      </c>
      <c r="C396" s="6" t="s">
        <v>458</v>
      </c>
      <c r="D396" s="4" t="s">
        <v>336</v>
      </c>
      <c r="E396" s="4" t="s">
        <v>477</v>
      </c>
      <c r="F396" s="4" t="s">
        <v>87</v>
      </c>
      <c r="G396" s="4" t="s">
        <v>34</v>
      </c>
      <c r="H396" s="5">
        <v>10000</v>
      </c>
      <c r="I396" s="53"/>
      <c r="J396" s="5"/>
      <c r="K396" s="5"/>
      <c r="L396" s="5"/>
      <c r="M396" s="5">
        <v>10000</v>
      </c>
      <c r="N396" s="5">
        <v>10000</v>
      </c>
    </row>
    <row r="397" spans="1:17" ht="20.25" customHeight="1">
      <c r="A397" s="98">
        <v>141</v>
      </c>
      <c r="B397" s="37" t="s">
        <v>203</v>
      </c>
      <c r="C397" s="6" t="s">
        <v>458</v>
      </c>
      <c r="D397" s="6" t="s">
        <v>205</v>
      </c>
      <c r="E397" s="4"/>
      <c r="F397" s="4"/>
      <c r="G397" s="4"/>
      <c r="H397" s="7">
        <f>H398</f>
        <v>6000</v>
      </c>
      <c r="I397" s="53"/>
      <c r="J397" s="5"/>
      <c r="K397" s="5"/>
      <c r="L397" s="5"/>
      <c r="M397" s="7">
        <f t="shared" ref="M397:N397" si="130">M398</f>
        <v>6000</v>
      </c>
      <c r="N397" s="7">
        <f t="shared" si="130"/>
        <v>6000</v>
      </c>
    </row>
    <row r="398" spans="1:17" ht="25.5" customHeight="1">
      <c r="A398" s="98">
        <v>142</v>
      </c>
      <c r="B398" s="9" t="s">
        <v>411</v>
      </c>
      <c r="C398" s="6" t="s">
        <v>458</v>
      </c>
      <c r="D398" s="6" t="s">
        <v>205</v>
      </c>
      <c r="E398" s="6" t="s">
        <v>338</v>
      </c>
      <c r="F398" s="4"/>
      <c r="G398" s="4"/>
      <c r="H398" s="7">
        <f>H399+H412</f>
        <v>6000</v>
      </c>
      <c r="I398" s="52"/>
      <c r="J398" s="7"/>
      <c r="K398" s="7"/>
      <c r="L398" s="7"/>
      <c r="M398" s="7">
        <f t="shared" ref="M398:N398" si="131">M399+M412</f>
        <v>6000</v>
      </c>
      <c r="N398" s="7">
        <f t="shared" si="131"/>
        <v>6000</v>
      </c>
    </row>
    <row r="399" spans="1:17" ht="19.5" customHeight="1">
      <c r="A399" s="98"/>
      <c r="B399" s="9" t="s">
        <v>344</v>
      </c>
      <c r="C399" s="6" t="s">
        <v>458</v>
      </c>
      <c r="D399" s="6" t="s">
        <v>205</v>
      </c>
      <c r="E399" s="6" t="s">
        <v>348</v>
      </c>
      <c r="F399" s="4"/>
      <c r="G399" s="4"/>
      <c r="H399" s="7">
        <f>H400+H406</f>
        <v>5000</v>
      </c>
      <c r="I399" s="52"/>
      <c r="J399" s="7"/>
      <c r="K399" s="7"/>
      <c r="L399" s="7"/>
      <c r="M399" s="7">
        <f t="shared" ref="M399:N399" si="132">M400+M406</f>
        <v>5000</v>
      </c>
      <c r="N399" s="7">
        <f t="shared" si="132"/>
        <v>5000</v>
      </c>
    </row>
    <row r="400" spans="1:17" ht="45" hidden="1" customHeight="1">
      <c r="A400" s="98">
        <v>143</v>
      </c>
      <c r="B400" s="37" t="s">
        <v>345</v>
      </c>
      <c r="C400" s="6" t="s">
        <v>458</v>
      </c>
      <c r="D400" s="6" t="s">
        <v>205</v>
      </c>
      <c r="E400" s="6" t="s">
        <v>346</v>
      </c>
      <c r="F400" s="4"/>
      <c r="G400" s="4"/>
      <c r="H400" s="7">
        <f t="shared" ref="H400:H410" si="133">H401</f>
        <v>0</v>
      </c>
      <c r="I400" s="52"/>
      <c r="J400" s="7"/>
      <c r="K400" s="7"/>
      <c r="L400" s="7"/>
      <c r="M400" s="7">
        <f t="shared" ref="M400:N410" si="134">M401</f>
        <v>0</v>
      </c>
      <c r="N400" s="7">
        <f t="shared" si="134"/>
        <v>0</v>
      </c>
    </row>
    <row r="401" spans="1:14" ht="78.75" hidden="1" customHeight="1">
      <c r="A401" s="98">
        <v>144</v>
      </c>
      <c r="B401" s="58" t="s">
        <v>210</v>
      </c>
      <c r="C401" s="6" t="s">
        <v>458</v>
      </c>
      <c r="D401" s="6" t="s">
        <v>205</v>
      </c>
      <c r="E401" s="6" t="s">
        <v>347</v>
      </c>
      <c r="F401" s="4"/>
      <c r="G401" s="4"/>
      <c r="H401" s="7">
        <f t="shared" si="133"/>
        <v>0</v>
      </c>
      <c r="I401" s="52"/>
      <c r="J401" s="7"/>
      <c r="K401" s="7"/>
      <c r="L401" s="7"/>
      <c r="M401" s="7">
        <f t="shared" si="134"/>
        <v>0</v>
      </c>
      <c r="N401" s="7">
        <f t="shared" si="134"/>
        <v>0</v>
      </c>
    </row>
    <row r="402" spans="1:14" ht="28.5" hidden="1" customHeight="1">
      <c r="A402" s="98">
        <v>145</v>
      </c>
      <c r="B402" s="67" t="s">
        <v>201</v>
      </c>
      <c r="C402" s="6" t="s">
        <v>458</v>
      </c>
      <c r="D402" s="6" t="s">
        <v>205</v>
      </c>
      <c r="E402" s="6" t="s">
        <v>347</v>
      </c>
      <c r="F402" s="6" t="s">
        <v>198</v>
      </c>
      <c r="G402" s="4"/>
      <c r="H402" s="7">
        <f t="shared" si="133"/>
        <v>0</v>
      </c>
      <c r="I402" s="52"/>
      <c r="J402" s="7"/>
      <c r="K402" s="7"/>
      <c r="L402" s="7"/>
      <c r="M402" s="7">
        <f t="shared" si="134"/>
        <v>0</v>
      </c>
      <c r="N402" s="7">
        <f t="shared" si="134"/>
        <v>0</v>
      </c>
    </row>
    <row r="403" spans="1:14" ht="27" hidden="1" customHeight="1">
      <c r="A403" s="98">
        <v>146</v>
      </c>
      <c r="B403" s="67" t="s">
        <v>200</v>
      </c>
      <c r="C403" s="6" t="s">
        <v>458</v>
      </c>
      <c r="D403" s="6" t="s">
        <v>205</v>
      </c>
      <c r="E403" s="6" t="s">
        <v>347</v>
      </c>
      <c r="F403" s="6" t="s">
        <v>199</v>
      </c>
      <c r="G403" s="4"/>
      <c r="H403" s="7">
        <f t="shared" si="133"/>
        <v>0</v>
      </c>
      <c r="I403" s="52"/>
      <c r="J403" s="7"/>
      <c r="K403" s="7"/>
      <c r="L403" s="7"/>
      <c r="M403" s="7">
        <f t="shared" si="134"/>
        <v>0</v>
      </c>
      <c r="N403" s="7">
        <f t="shared" si="134"/>
        <v>0</v>
      </c>
    </row>
    <row r="404" spans="1:14" ht="20.25" hidden="1" customHeight="1">
      <c r="A404" s="112">
        <v>147</v>
      </c>
      <c r="B404" s="37" t="s">
        <v>153</v>
      </c>
      <c r="C404" s="6" t="s">
        <v>458</v>
      </c>
      <c r="D404" s="6" t="s">
        <v>205</v>
      </c>
      <c r="E404" s="6" t="s">
        <v>347</v>
      </c>
      <c r="F404" s="6" t="s">
        <v>87</v>
      </c>
      <c r="G404" s="4"/>
      <c r="H404" s="7">
        <f t="shared" si="133"/>
        <v>0</v>
      </c>
      <c r="I404" s="52"/>
      <c r="J404" s="7"/>
      <c r="K404" s="7"/>
      <c r="L404" s="7"/>
      <c r="M404" s="7">
        <f t="shared" si="134"/>
        <v>0</v>
      </c>
      <c r="N404" s="7">
        <f t="shared" si="134"/>
        <v>0</v>
      </c>
    </row>
    <row r="405" spans="1:14" ht="24.75" hidden="1" customHeight="1">
      <c r="A405" s="112">
        <v>148</v>
      </c>
      <c r="B405" s="36" t="s">
        <v>171</v>
      </c>
      <c r="C405" s="6" t="s">
        <v>458</v>
      </c>
      <c r="D405" s="4" t="s">
        <v>205</v>
      </c>
      <c r="E405" s="4" t="s">
        <v>347</v>
      </c>
      <c r="F405" s="4" t="s">
        <v>87</v>
      </c>
      <c r="G405" s="4" t="s">
        <v>170</v>
      </c>
      <c r="H405" s="5"/>
      <c r="I405" s="53"/>
      <c r="J405" s="5"/>
      <c r="K405" s="5"/>
      <c r="L405" s="5"/>
      <c r="M405" s="5"/>
      <c r="N405" s="5"/>
    </row>
    <row r="406" spans="1:14" ht="39.75" customHeight="1">
      <c r="A406" s="98">
        <v>143</v>
      </c>
      <c r="B406" s="37" t="s">
        <v>432</v>
      </c>
      <c r="C406" s="6" t="s">
        <v>458</v>
      </c>
      <c r="D406" s="6" t="s">
        <v>205</v>
      </c>
      <c r="E406" s="6" t="s">
        <v>349</v>
      </c>
      <c r="F406" s="4"/>
      <c r="G406" s="4"/>
      <c r="H406" s="7">
        <f t="shared" si="133"/>
        <v>5000</v>
      </c>
      <c r="I406" s="52"/>
      <c r="J406" s="7"/>
      <c r="K406" s="7"/>
      <c r="L406" s="7"/>
      <c r="M406" s="7">
        <f t="shared" si="134"/>
        <v>5000</v>
      </c>
      <c r="N406" s="7">
        <f t="shared" si="134"/>
        <v>5000</v>
      </c>
    </row>
    <row r="407" spans="1:14" ht="78.75" customHeight="1">
      <c r="A407" s="98">
        <v>144</v>
      </c>
      <c r="B407" s="58" t="s">
        <v>452</v>
      </c>
      <c r="C407" s="6" t="s">
        <v>458</v>
      </c>
      <c r="D407" s="6" t="s">
        <v>205</v>
      </c>
      <c r="E407" s="6" t="s">
        <v>350</v>
      </c>
      <c r="F407" s="4"/>
      <c r="G407" s="4"/>
      <c r="H407" s="7">
        <f t="shared" si="133"/>
        <v>5000</v>
      </c>
      <c r="I407" s="52"/>
      <c r="J407" s="7"/>
      <c r="K407" s="7"/>
      <c r="L407" s="7"/>
      <c r="M407" s="7">
        <f t="shared" si="134"/>
        <v>5000</v>
      </c>
      <c r="N407" s="7">
        <f t="shared" si="134"/>
        <v>5000</v>
      </c>
    </row>
    <row r="408" spans="1:14" ht="28.5" customHeight="1">
      <c r="A408" s="98">
        <v>145</v>
      </c>
      <c r="B408" s="67" t="s">
        <v>201</v>
      </c>
      <c r="C408" s="6" t="s">
        <v>458</v>
      </c>
      <c r="D408" s="6" t="s">
        <v>205</v>
      </c>
      <c r="E408" s="6" t="s">
        <v>350</v>
      </c>
      <c r="F408" s="6" t="s">
        <v>198</v>
      </c>
      <c r="G408" s="4"/>
      <c r="H408" s="7">
        <f t="shared" si="133"/>
        <v>5000</v>
      </c>
      <c r="I408" s="52"/>
      <c r="J408" s="7"/>
      <c r="K408" s="7"/>
      <c r="L408" s="7"/>
      <c r="M408" s="7">
        <f t="shared" si="134"/>
        <v>5000</v>
      </c>
      <c r="N408" s="7">
        <f t="shared" si="134"/>
        <v>5000</v>
      </c>
    </row>
    <row r="409" spans="1:14" ht="27" customHeight="1">
      <c r="A409" s="98">
        <v>146</v>
      </c>
      <c r="B409" s="67" t="s">
        <v>200</v>
      </c>
      <c r="C409" s="6" t="s">
        <v>458</v>
      </c>
      <c r="D409" s="6" t="s">
        <v>205</v>
      </c>
      <c r="E409" s="6" t="s">
        <v>350</v>
      </c>
      <c r="F409" s="6" t="s">
        <v>199</v>
      </c>
      <c r="G409" s="4"/>
      <c r="H409" s="7">
        <f t="shared" si="133"/>
        <v>5000</v>
      </c>
      <c r="I409" s="52"/>
      <c r="J409" s="7"/>
      <c r="K409" s="7"/>
      <c r="L409" s="7"/>
      <c r="M409" s="7">
        <f t="shared" si="134"/>
        <v>5000</v>
      </c>
      <c r="N409" s="7">
        <f t="shared" si="134"/>
        <v>5000</v>
      </c>
    </row>
    <row r="410" spans="1:14" ht="20.25" customHeight="1">
      <c r="A410" s="112">
        <v>147</v>
      </c>
      <c r="B410" s="37" t="s">
        <v>153</v>
      </c>
      <c r="C410" s="6" t="s">
        <v>458</v>
      </c>
      <c r="D410" s="6" t="s">
        <v>205</v>
      </c>
      <c r="E410" s="6" t="s">
        <v>350</v>
      </c>
      <c r="F410" s="6" t="s">
        <v>87</v>
      </c>
      <c r="G410" s="4"/>
      <c r="H410" s="7">
        <f t="shared" si="133"/>
        <v>5000</v>
      </c>
      <c r="I410" s="52"/>
      <c r="J410" s="7"/>
      <c r="K410" s="7"/>
      <c r="L410" s="7"/>
      <c r="M410" s="7">
        <f t="shared" si="134"/>
        <v>5000</v>
      </c>
      <c r="N410" s="7">
        <f t="shared" si="134"/>
        <v>5000</v>
      </c>
    </row>
    <row r="411" spans="1:14" ht="24.75" customHeight="1">
      <c r="A411" s="112">
        <v>148</v>
      </c>
      <c r="B411" s="36" t="s">
        <v>171</v>
      </c>
      <c r="C411" s="6" t="s">
        <v>458</v>
      </c>
      <c r="D411" s="4" t="s">
        <v>205</v>
      </c>
      <c r="E411" s="4" t="s">
        <v>350</v>
      </c>
      <c r="F411" s="4" t="s">
        <v>87</v>
      </c>
      <c r="G411" s="4" t="s">
        <v>170</v>
      </c>
      <c r="H411" s="5">
        <v>5000</v>
      </c>
      <c r="I411" s="53"/>
      <c r="J411" s="5"/>
      <c r="K411" s="5"/>
      <c r="L411" s="5"/>
      <c r="M411" s="5">
        <v>5000</v>
      </c>
      <c r="N411" s="5">
        <v>5000</v>
      </c>
    </row>
    <row r="412" spans="1:14" ht="26.25" customHeight="1">
      <c r="A412" s="98"/>
      <c r="B412" s="1" t="s">
        <v>433</v>
      </c>
      <c r="C412" s="6" t="s">
        <v>458</v>
      </c>
      <c r="D412" s="6" t="s">
        <v>205</v>
      </c>
      <c r="E412" s="6" t="s">
        <v>434</v>
      </c>
      <c r="F412" s="4"/>
      <c r="G412" s="4"/>
      <c r="H412" s="7">
        <f>H413</f>
        <v>1000</v>
      </c>
      <c r="I412" s="52"/>
      <c r="J412" s="7"/>
      <c r="K412" s="7"/>
      <c r="L412" s="7"/>
      <c r="M412" s="7">
        <f t="shared" ref="M412:N417" si="135">M413</f>
        <v>1000</v>
      </c>
      <c r="N412" s="7">
        <f t="shared" si="135"/>
        <v>1000</v>
      </c>
    </row>
    <row r="413" spans="1:14" ht="33" customHeight="1">
      <c r="A413" s="98">
        <v>143</v>
      </c>
      <c r="B413" s="37" t="s">
        <v>437</v>
      </c>
      <c r="C413" s="6" t="s">
        <v>458</v>
      </c>
      <c r="D413" s="6" t="s">
        <v>205</v>
      </c>
      <c r="E413" s="6" t="s">
        <v>435</v>
      </c>
      <c r="F413" s="4"/>
      <c r="G413" s="4"/>
      <c r="H413" s="7">
        <f t="shared" ref="H413:H417" si="136">H414</f>
        <v>1000</v>
      </c>
      <c r="I413" s="52"/>
      <c r="J413" s="7"/>
      <c r="K413" s="7"/>
      <c r="L413" s="7"/>
      <c r="M413" s="7">
        <f t="shared" si="135"/>
        <v>1000</v>
      </c>
      <c r="N413" s="7">
        <f t="shared" si="135"/>
        <v>1000</v>
      </c>
    </row>
    <row r="414" spans="1:14" ht="78.75" customHeight="1">
      <c r="A414" s="98">
        <v>144</v>
      </c>
      <c r="B414" s="58" t="s">
        <v>452</v>
      </c>
      <c r="C414" s="6" t="s">
        <v>458</v>
      </c>
      <c r="D414" s="6" t="s">
        <v>205</v>
      </c>
      <c r="E414" s="6" t="s">
        <v>436</v>
      </c>
      <c r="F414" s="4"/>
      <c r="G414" s="4"/>
      <c r="H414" s="7">
        <f t="shared" si="136"/>
        <v>1000</v>
      </c>
      <c r="I414" s="52"/>
      <c r="J414" s="7"/>
      <c r="K414" s="7"/>
      <c r="L414" s="7"/>
      <c r="M414" s="7">
        <f t="shared" si="135"/>
        <v>1000</v>
      </c>
      <c r="N414" s="7">
        <f t="shared" si="135"/>
        <v>1000</v>
      </c>
    </row>
    <row r="415" spans="1:14" ht="28.5" customHeight="1">
      <c r="A415" s="98">
        <v>145</v>
      </c>
      <c r="B415" s="67" t="s">
        <v>201</v>
      </c>
      <c r="C415" s="6" t="s">
        <v>458</v>
      </c>
      <c r="D415" s="6" t="s">
        <v>205</v>
      </c>
      <c r="E415" s="6" t="s">
        <v>436</v>
      </c>
      <c r="F415" s="6" t="s">
        <v>198</v>
      </c>
      <c r="G415" s="4"/>
      <c r="H415" s="7">
        <f t="shared" si="136"/>
        <v>1000</v>
      </c>
      <c r="I415" s="52"/>
      <c r="J415" s="7"/>
      <c r="K415" s="7"/>
      <c r="L415" s="7"/>
      <c r="M415" s="7">
        <f t="shared" si="135"/>
        <v>1000</v>
      </c>
      <c r="N415" s="7">
        <f t="shared" si="135"/>
        <v>1000</v>
      </c>
    </row>
    <row r="416" spans="1:14" ht="27" customHeight="1">
      <c r="A416" s="98">
        <v>146</v>
      </c>
      <c r="B416" s="67" t="s">
        <v>200</v>
      </c>
      <c r="C416" s="6" t="s">
        <v>458</v>
      </c>
      <c r="D416" s="6" t="s">
        <v>205</v>
      </c>
      <c r="E416" s="6" t="s">
        <v>436</v>
      </c>
      <c r="F416" s="6" t="s">
        <v>199</v>
      </c>
      <c r="G416" s="4"/>
      <c r="H416" s="7">
        <f t="shared" si="136"/>
        <v>1000</v>
      </c>
      <c r="I416" s="52"/>
      <c r="J416" s="7"/>
      <c r="K416" s="7"/>
      <c r="L416" s="7"/>
      <c r="M416" s="7">
        <f t="shared" si="135"/>
        <v>1000</v>
      </c>
      <c r="N416" s="7">
        <f t="shared" si="135"/>
        <v>1000</v>
      </c>
    </row>
    <row r="417" spans="1:18" ht="20.25" customHeight="1">
      <c r="A417" s="112">
        <v>147</v>
      </c>
      <c r="B417" s="37" t="s">
        <v>153</v>
      </c>
      <c r="C417" s="6" t="s">
        <v>458</v>
      </c>
      <c r="D417" s="6" t="s">
        <v>205</v>
      </c>
      <c r="E417" s="6" t="s">
        <v>436</v>
      </c>
      <c r="F417" s="6" t="s">
        <v>87</v>
      </c>
      <c r="G417" s="4"/>
      <c r="H417" s="7">
        <f t="shared" si="136"/>
        <v>1000</v>
      </c>
      <c r="I417" s="52"/>
      <c r="J417" s="7"/>
      <c r="K417" s="7"/>
      <c r="L417" s="7"/>
      <c r="M417" s="7">
        <f t="shared" si="135"/>
        <v>1000</v>
      </c>
      <c r="N417" s="7">
        <f t="shared" si="135"/>
        <v>1000</v>
      </c>
    </row>
    <row r="418" spans="1:18" ht="24.75" customHeight="1">
      <c r="A418" s="112">
        <v>148</v>
      </c>
      <c r="B418" s="36" t="s">
        <v>171</v>
      </c>
      <c r="C418" s="6" t="s">
        <v>458</v>
      </c>
      <c r="D418" s="4" t="s">
        <v>205</v>
      </c>
      <c r="E418" s="4" t="s">
        <v>436</v>
      </c>
      <c r="F418" s="4" t="s">
        <v>87</v>
      </c>
      <c r="G418" s="4" t="s">
        <v>170</v>
      </c>
      <c r="H418" s="5">
        <v>1000</v>
      </c>
      <c r="I418" s="53"/>
      <c r="J418" s="5"/>
      <c r="K418" s="5"/>
      <c r="L418" s="5"/>
      <c r="M418" s="5">
        <v>1000</v>
      </c>
      <c r="N418" s="5">
        <v>1000</v>
      </c>
    </row>
    <row r="419" spans="1:18" ht="13.5">
      <c r="A419" s="112">
        <v>149</v>
      </c>
      <c r="B419" s="107" t="s">
        <v>351</v>
      </c>
      <c r="C419" s="6" t="s">
        <v>458</v>
      </c>
      <c r="D419" s="6" t="s">
        <v>78</v>
      </c>
      <c r="E419" s="6"/>
      <c r="F419" s="6"/>
      <c r="G419" s="6"/>
      <c r="H419" s="7">
        <f>H420+H501</f>
        <v>5000404.4000000004</v>
      </c>
      <c r="I419" s="54">
        <v>-18000</v>
      </c>
      <c r="J419" s="7">
        <f>J420+J484</f>
        <v>33000</v>
      </c>
      <c r="K419" s="7">
        <f>K420+K484</f>
        <v>20000</v>
      </c>
      <c r="L419" s="7">
        <f>L420+L484</f>
        <v>25000</v>
      </c>
      <c r="M419" s="7">
        <f t="shared" ref="M419:N419" si="137">M420+M501</f>
        <v>2936100</v>
      </c>
      <c r="N419" s="7">
        <f t="shared" si="137"/>
        <v>2733700.94</v>
      </c>
    </row>
    <row r="420" spans="1:18" ht="13.5">
      <c r="A420" s="98">
        <f t="shared" si="119"/>
        <v>150</v>
      </c>
      <c r="B420" s="1" t="s">
        <v>49</v>
      </c>
      <c r="C420" s="6" t="s">
        <v>458</v>
      </c>
      <c r="D420" s="6" t="s">
        <v>48</v>
      </c>
      <c r="E420" s="6"/>
      <c r="F420" s="4"/>
      <c r="G420" s="6"/>
      <c r="H420" s="7">
        <f>H421+H475</f>
        <v>2852754.4</v>
      </c>
      <c r="I420" s="54"/>
      <c r="J420" s="47">
        <f>J427+J430+J458+J470+J440 +J443 +J464+J460+J469</f>
        <v>33000</v>
      </c>
      <c r="K420" s="47">
        <f>K427+K430+K458+K470+K440 +K443 +K464+K460+K469</f>
        <v>20000</v>
      </c>
      <c r="L420" s="47">
        <f>L427+L430+L458+L470+L440 +L443 +L464+L460+L469</f>
        <v>25000</v>
      </c>
      <c r="M420" s="7">
        <f t="shared" ref="M420:N420" si="138">M421</f>
        <v>1889600</v>
      </c>
      <c r="N420" s="7">
        <f t="shared" si="138"/>
        <v>1709600</v>
      </c>
    </row>
    <row r="421" spans="1:18" ht="25.5">
      <c r="A421" s="98">
        <v>151</v>
      </c>
      <c r="B421" s="9" t="s">
        <v>411</v>
      </c>
      <c r="C421" s="6" t="s">
        <v>458</v>
      </c>
      <c r="D421" s="6" t="s">
        <v>48</v>
      </c>
      <c r="E421" s="6" t="s">
        <v>338</v>
      </c>
      <c r="F421" s="4"/>
      <c r="G421" s="6"/>
      <c r="H421" s="7">
        <f>H422+H484</f>
        <v>2653644.4</v>
      </c>
      <c r="I421" s="54"/>
      <c r="J421" s="47"/>
      <c r="K421" s="47"/>
      <c r="L421" s="47"/>
      <c r="M421" s="7">
        <f t="shared" ref="M421:N421" si="139">M422+M484</f>
        <v>1889600</v>
      </c>
      <c r="N421" s="7">
        <f t="shared" si="139"/>
        <v>1709600</v>
      </c>
    </row>
    <row r="422" spans="1:18" ht="25.5">
      <c r="A422" s="98"/>
      <c r="B422" s="1" t="s">
        <v>352</v>
      </c>
      <c r="C422" s="6" t="s">
        <v>458</v>
      </c>
      <c r="D422" s="6" t="s">
        <v>48</v>
      </c>
      <c r="E422" s="6" t="s">
        <v>357</v>
      </c>
      <c r="F422" s="4"/>
      <c r="G422" s="6"/>
      <c r="H422" s="7">
        <f>H423+H463</f>
        <v>2076470</v>
      </c>
      <c r="I422" s="54"/>
      <c r="J422" s="47"/>
      <c r="K422" s="47"/>
      <c r="L422" s="47"/>
      <c r="M422" s="7">
        <f t="shared" ref="M422:N422" si="140">M423+M463</f>
        <v>1460600</v>
      </c>
      <c r="N422" s="7">
        <f t="shared" si="140"/>
        <v>1310600</v>
      </c>
    </row>
    <row r="423" spans="1:18" ht="25.5">
      <c r="A423" s="98"/>
      <c r="B423" s="37" t="s">
        <v>353</v>
      </c>
      <c r="C423" s="6" t="s">
        <v>458</v>
      </c>
      <c r="D423" s="6" t="s">
        <v>48</v>
      </c>
      <c r="E423" s="6" t="s">
        <v>358</v>
      </c>
      <c r="F423" s="4"/>
      <c r="G423" s="6"/>
      <c r="H423" s="7">
        <f>H424+H435+H450</f>
        <v>2075470</v>
      </c>
      <c r="I423" s="54"/>
      <c r="J423" s="47"/>
      <c r="K423" s="47"/>
      <c r="L423" s="47"/>
      <c r="M423" s="7">
        <f t="shared" ref="M423:N423" si="141">M424+M435+M450</f>
        <v>1459600</v>
      </c>
      <c r="N423" s="7">
        <f t="shared" si="141"/>
        <v>1309600</v>
      </c>
    </row>
    <row r="424" spans="1:18" ht="63.75">
      <c r="A424" s="98"/>
      <c r="B424" s="37" t="s">
        <v>223</v>
      </c>
      <c r="C424" s="6" t="s">
        <v>458</v>
      </c>
      <c r="D424" s="6" t="s">
        <v>48</v>
      </c>
      <c r="E424" s="6" t="s">
        <v>359</v>
      </c>
      <c r="F424" s="6" t="s">
        <v>231</v>
      </c>
      <c r="G424" s="6"/>
      <c r="H424" s="7">
        <f>H425</f>
        <v>1757870</v>
      </c>
      <c r="I424" s="54"/>
      <c r="J424" s="47"/>
      <c r="K424" s="47"/>
      <c r="L424" s="47"/>
      <c r="M424" s="7">
        <f t="shared" ref="M424:N424" si="142">M425</f>
        <v>1278000</v>
      </c>
      <c r="N424" s="7">
        <f t="shared" si="142"/>
        <v>1128000</v>
      </c>
    </row>
    <row r="425" spans="1:18" ht="13.5">
      <c r="A425" s="98"/>
      <c r="B425" s="37" t="s">
        <v>354</v>
      </c>
      <c r="C425" s="6" t="s">
        <v>458</v>
      </c>
      <c r="D425" s="6" t="s">
        <v>48</v>
      </c>
      <c r="E425" s="6" t="s">
        <v>359</v>
      </c>
      <c r="F425" s="6" t="s">
        <v>299</v>
      </c>
      <c r="G425" s="6"/>
      <c r="H425" s="7">
        <f>H426+H429+H431</f>
        <v>1757870</v>
      </c>
      <c r="I425" s="54"/>
      <c r="J425" s="47"/>
      <c r="K425" s="47"/>
      <c r="L425" s="47"/>
      <c r="M425" s="7">
        <f t="shared" ref="M425:N425" si="143">M426+M429+M431</f>
        <v>1278000</v>
      </c>
      <c r="N425" s="7">
        <f t="shared" si="143"/>
        <v>1128000</v>
      </c>
    </row>
    <row r="426" spans="1:18" ht="13.5">
      <c r="A426" s="98"/>
      <c r="B426" s="103" t="s">
        <v>355</v>
      </c>
      <c r="C426" s="6" t="s">
        <v>458</v>
      </c>
      <c r="D426" s="6" t="s">
        <v>48</v>
      </c>
      <c r="E426" s="6" t="s">
        <v>359</v>
      </c>
      <c r="F426" s="6" t="s">
        <v>86</v>
      </c>
      <c r="G426" s="6"/>
      <c r="H426" s="7">
        <f>H427+H428</f>
        <v>1371022</v>
      </c>
      <c r="I426" s="54"/>
      <c r="J426" s="47"/>
      <c r="K426" s="47"/>
      <c r="L426" s="47"/>
      <c r="M426" s="7">
        <f t="shared" ref="M426:N426" si="144">M427+M428</f>
        <v>985000</v>
      </c>
      <c r="N426" s="7">
        <f t="shared" si="144"/>
        <v>885000</v>
      </c>
    </row>
    <row r="427" spans="1:18" ht="13.5">
      <c r="A427" s="98">
        <v>152</v>
      </c>
      <c r="B427" s="3" t="s">
        <v>23</v>
      </c>
      <c r="C427" s="6" t="s">
        <v>458</v>
      </c>
      <c r="D427" s="4" t="s">
        <v>48</v>
      </c>
      <c r="E427" s="4" t="s">
        <v>359</v>
      </c>
      <c r="F427" s="4" t="s">
        <v>86</v>
      </c>
      <c r="G427" s="4" t="s">
        <v>22</v>
      </c>
      <c r="H427" s="130">
        <v>1361022</v>
      </c>
      <c r="I427" s="54"/>
      <c r="J427" s="5"/>
      <c r="K427" s="5"/>
      <c r="L427" s="5"/>
      <c r="M427" s="5">
        <v>980000</v>
      </c>
      <c r="N427" s="5">
        <v>880000</v>
      </c>
      <c r="O427" s="59"/>
      <c r="P427" s="8"/>
      <c r="Q427" s="30">
        <v>967134.4</v>
      </c>
      <c r="R427" s="89">
        <v>100000</v>
      </c>
    </row>
    <row r="428" spans="1:18" ht="25.5">
      <c r="A428" s="98">
        <v>153</v>
      </c>
      <c r="B428" s="36" t="s">
        <v>164</v>
      </c>
      <c r="C428" s="6" t="s">
        <v>458</v>
      </c>
      <c r="D428" s="4" t="s">
        <v>48</v>
      </c>
      <c r="E428" s="4" t="s">
        <v>359</v>
      </c>
      <c r="F428" s="135" t="s">
        <v>86</v>
      </c>
      <c r="G428" s="135" t="s">
        <v>165</v>
      </c>
      <c r="H428" s="44">
        <v>10000</v>
      </c>
      <c r="I428" s="135"/>
      <c r="J428" s="38"/>
      <c r="K428" s="46"/>
      <c r="L428" s="5"/>
      <c r="M428" s="44">
        <v>5000</v>
      </c>
      <c r="N428" s="44">
        <v>5000</v>
      </c>
    </row>
    <row r="429" spans="1:18" ht="38.25">
      <c r="A429" s="98"/>
      <c r="B429" s="1" t="s">
        <v>356</v>
      </c>
      <c r="C429" s="6" t="s">
        <v>458</v>
      </c>
      <c r="D429" s="6" t="s">
        <v>48</v>
      </c>
      <c r="E429" s="6" t="s">
        <v>359</v>
      </c>
      <c r="F429" s="134" t="s">
        <v>118</v>
      </c>
      <c r="G429" s="134"/>
      <c r="H429" s="93">
        <f>H430</f>
        <v>383848</v>
      </c>
      <c r="I429" s="134"/>
      <c r="J429" s="11"/>
      <c r="K429" s="94"/>
      <c r="L429" s="7"/>
      <c r="M429" s="93">
        <f t="shared" ref="M429:N429" si="145">M430</f>
        <v>290000</v>
      </c>
      <c r="N429" s="93">
        <f t="shared" si="145"/>
        <v>240000</v>
      </c>
    </row>
    <row r="430" spans="1:18" ht="13.5">
      <c r="A430" s="98">
        <v>154</v>
      </c>
      <c r="B430" s="3" t="s">
        <v>25</v>
      </c>
      <c r="C430" s="6" t="s">
        <v>458</v>
      </c>
      <c r="D430" s="4" t="s">
        <v>48</v>
      </c>
      <c r="E430" s="4" t="s">
        <v>359</v>
      </c>
      <c r="F430" s="4" t="s">
        <v>118</v>
      </c>
      <c r="G430" s="4" t="s">
        <v>24</v>
      </c>
      <c r="H430" s="5">
        <v>383848</v>
      </c>
      <c r="I430" s="54"/>
      <c r="J430" s="5"/>
      <c r="K430" s="5"/>
      <c r="L430" s="5"/>
      <c r="M430" s="5">
        <v>290000</v>
      </c>
      <c r="N430" s="5">
        <v>240000</v>
      </c>
      <c r="O430" s="59"/>
      <c r="P430" s="8"/>
      <c r="Q430" s="30">
        <v>267637.55</v>
      </c>
    </row>
    <row r="431" spans="1:18" ht="38.25">
      <c r="A431" s="98">
        <v>155</v>
      </c>
      <c r="B431" s="1" t="s">
        <v>187</v>
      </c>
      <c r="C431" s="6" t="s">
        <v>458</v>
      </c>
      <c r="D431" s="6" t="s">
        <v>48</v>
      </c>
      <c r="E431" s="6" t="s">
        <v>360</v>
      </c>
      <c r="F431" s="6" t="s">
        <v>186</v>
      </c>
      <c r="G431" s="4"/>
      <c r="H431" s="7">
        <f>H432+H433+H434</f>
        <v>3000</v>
      </c>
      <c r="I431" s="54"/>
      <c r="J431" s="5"/>
      <c r="K431" s="5"/>
      <c r="L431" s="5"/>
      <c r="M431" s="7">
        <f t="shared" ref="M431:N431" si="146">M432+M433+M434</f>
        <v>3000</v>
      </c>
      <c r="N431" s="7">
        <f t="shared" si="146"/>
        <v>3000</v>
      </c>
    </row>
    <row r="432" spans="1:18" ht="25.5">
      <c r="A432" s="98">
        <v>156</v>
      </c>
      <c r="B432" s="36" t="s">
        <v>166</v>
      </c>
      <c r="C432" s="6" t="s">
        <v>458</v>
      </c>
      <c r="D432" s="135" t="s">
        <v>48</v>
      </c>
      <c r="E432" s="4" t="s">
        <v>360</v>
      </c>
      <c r="F432" s="135" t="s">
        <v>186</v>
      </c>
      <c r="G432" s="135" t="s">
        <v>140</v>
      </c>
      <c r="H432" s="44">
        <v>1000</v>
      </c>
      <c r="I432" s="135"/>
      <c r="J432" s="38"/>
      <c r="K432" s="46"/>
      <c r="L432" s="5"/>
      <c r="M432" s="44">
        <v>1000</v>
      </c>
      <c r="N432" s="44">
        <v>1000</v>
      </c>
    </row>
    <row r="433" spans="1:18" ht="13.5">
      <c r="A433" s="98">
        <v>157</v>
      </c>
      <c r="B433" s="36" t="s">
        <v>167</v>
      </c>
      <c r="C433" s="6" t="s">
        <v>458</v>
      </c>
      <c r="D433" s="135" t="s">
        <v>48</v>
      </c>
      <c r="E433" s="4" t="s">
        <v>360</v>
      </c>
      <c r="F433" s="135" t="s">
        <v>186</v>
      </c>
      <c r="G433" s="135" t="s">
        <v>168</v>
      </c>
      <c r="H433" s="44">
        <v>1000</v>
      </c>
      <c r="I433" s="135"/>
      <c r="J433" s="38"/>
      <c r="K433" s="46"/>
      <c r="L433" s="5"/>
      <c r="M433" s="44">
        <v>1000</v>
      </c>
      <c r="N433" s="44">
        <v>1000</v>
      </c>
    </row>
    <row r="434" spans="1:18" ht="13.5">
      <c r="A434" s="98">
        <v>158</v>
      </c>
      <c r="B434" s="36" t="s">
        <v>169</v>
      </c>
      <c r="C434" s="6" t="s">
        <v>458</v>
      </c>
      <c r="D434" s="135" t="s">
        <v>48</v>
      </c>
      <c r="E434" s="4" t="s">
        <v>360</v>
      </c>
      <c r="F434" s="135" t="s">
        <v>186</v>
      </c>
      <c r="G434" s="135" t="s">
        <v>34</v>
      </c>
      <c r="H434" s="44">
        <v>1000</v>
      </c>
      <c r="I434" s="135"/>
      <c r="J434" s="38"/>
      <c r="K434" s="46"/>
      <c r="L434" s="5"/>
      <c r="M434" s="44">
        <v>1000</v>
      </c>
      <c r="N434" s="44">
        <v>1000</v>
      </c>
    </row>
    <row r="435" spans="1:18" ht="42" customHeight="1">
      <c r="A435" s="98"/>
      <c r="B435" s="1" t="s">
        <v>453</v>
      </c>
      <c r="C435" s="6" t="s">
        <v>458</v>
      </c>
      <c r="D435" s="6" t="s">
        <v>48</v>
      </c>
      <c r="E435" s="6" t="s">
        <v>360</v>
      </c>
      <c r="F435" s="4"/>
      <c r="G435" s="4"/>
      <c r="H435" s="7">
        <f>H436</f>
        <v>314000</v>
      </c>
      <c r="I435" s="54"/>
      <c r="J435" s="47"/>
      <c r="K435" s="47"/>
      <c r="L435" s="47"/>
      <c r="M435" s="7">
        <f t="shared" ref="M435:N437" si="147">M436</f>
        <v>178000</v>
      </c>
      <c r="N435" s="7">
        <f t="shared" si="147"/>
        <v>178000</v>
      </c>
      <c r="P435" s="128"/>
    </row>
    <row r="436" spans="1:18" ht="27.75" customHeight="1">
      <c r="A436" s="98"/>
      <c r="B436" s="67" t="s">
        <v>201</v>
      </c>
      <c r="C436" s="6" t="s">
        <v>458</v>
      </c>
      <c r="D436" s="6" t="s">
        <v>48</v>
      </c>
      <c r="E436" s="6" t="s">
        <v>360</v>
      </c>
      <c r="F436" s="6" t="s">
        <v>198</v>
      </c>
      <c r="G436" s="6"/>
      <c r="H436" s="7">
        <f>H437</f>
        <v>314000</v>
      </c>
      <c r="I436" s="52"/>
      <c r="J436" s="7"/>
      <c r="K436" s="7"/>
      <c r="L436" s="7"/>
      <c r="M436" s="7">
        <f t="shared" si="147"/>
        <v>178000</v>
      </c>
      <c r="N436" s="7">
        <f t="shared" si="147"/>
        <v>178000</v>
      </c>
    </row>
    <row r="437" spans="1:18" ht="27.75" customHeight="1">
      <c r="A437" s="98"/>
      <c r="B437" s="67" t="s">
        <v>200</v>
      </c>
      <c r="C437" s="6" t="s">
        <v>458</v>
      </c>
      <c r="D437" s="6" t="s">
        <v>48</v>
      </c>
      <c r="E437" s="6" t="s">
        <v>360</v>
      </c>
      <c r="F437" s="6" t="s">
        <v>199</v>
      </c>
      <c r="G437" s="6"/>
      <c r="H437" s="7">
        <f>H438</f>
        <v>314000</v>
      </c>
      <c r="I437" s="52"/>
      <c r="J437" s="7"/>
      <c r="K437" s="7"/>
      <c r="L437" s="7"/>
      <c r="M437" s="7">
        <f t="shared" si="147"/>
        <v>178000</v>
      </c>
      <c r="N437" s="7">
        <f t="shared" si="147"/>
        <v>178000</v>
      </c>
    </row>
    <row r="438" spans="1:18" ht="13.5">
      <c r="A438" s="98">
        <v>159</v>
      </c>
      <c r="B438" s="37" t="s">
        <v>153</v>
      </c>
      <c r="C438" s="6" t="s">
        <v>458</v>
      </c>
      <c r="D438" s="6" t="s">
        <v>48</v>
      </c>
      <c r="E438" s="6" t="s">
        <v>360</v>
      </c>
      <c r="F438" s="6" t="s">
        <v>87</v>
      </c>
      <c r="G438" s="4"/>
      <c r="H438" s="7">
        <f>H440+H443+H444+H441+H442+H446+H447+H448+H449+H439+H445</f>
        <v>314000</v>
      </c>
      <c r="I438" s="54"/>
      <c r="J438" s="5"/>
      <c r="K438" s="5"/>
      <c r="L438" s="5"/>
      <c r="M438" s="7">
        <f t="shared" ref="M438:N438" si="148">M440+M443+M444+M441+M442+M446+M447+M448+M449+M439+M445</f>
        <v>178000</v>
      </c>
      <c r="N438" s="7">
        <f t="shared" si="148"/>
        <v>178000</v>
      </c>
    </row>
    <row r="439" spans="1:18" ht="12" customHeight="1">
      <c r="A439" s="98">
        <v>160</v>
      </c>
      <c r="B439" s="3" t="s">
        <v>29</v>
      </c>
      <c r="C439" s="6" t="s">
        <v>458</v>
      </c>
      <c r="D439" s="4" t="s">
        <v>48</v>
      </c>
      <c r="E439" s="4" t="s">
        <v>360</v>
      </c>
      <c r="F439" s="4" t="s">
        <v>87</v>
      </c>
      <c r="G439" s="4" t="s">
        <v>28</v>
      </c>
      <c r="H439" s="5">
        <v>46000</v>
      </c>
      <c r="I439" s="54"/>
      <c r="J439" s="5"/>
      <c r="K439" s="5"/>
      <c r="L439" s="5"/>
      <c r="M439" s="5">
        <v>36000</v>
      </c>
      <c r="N439" s="5">
        <v>36000</v>
      </c>
      <c r="Q439" s="30">
        <v>24000</v>
      </c>
      <c r="R439" s="32"/>
    </row>
    <row r="440" spans="1:18" ht="13.5">
      <c r="A440" s="98">
        <v>161</v>
      </c>
      <c r="B440" s="3" t="s">
        <v>31</v>
      </c>
      <c r="C440" s="6" t="s">
        <v>458</v>
      </c>
      <c r="D440" s="4" t="s">
        <v>48</v>
      </c>
      <c r="E440" s="4" t="s">
        <v>360</v>
      </c>
      <c r="F440" s="4" t="s">
        <v>87</v>
      </c>
      <c r="G440" s="4" t="s">
        <v>30</v>
      </c>
      <c r="H440" s="5">
        <v>110000</v>
      </c>
      <c r="I440" s="54"/>
      <c r="J440" s="5"/>
      <c r="K440" s="5"/>
      <c r="L440" s="5"/>
      <c r="M440" s="5">
        <v>100000</v>
      </c>
      <c r="N440" s="5">
        <v>100000</v>
      </c>
      <c r="O440" s="59"/>
      <c r="Q440" s="30">
        <v>67239.58</v>
      </c>
      <c r="R440" s="32"/>
    </row>
    <row r="441" spans="1:18" s="32" customFormat="1" ht="12.75" hidden="1" customHeight="1">
      <c r="A441" s="113">
        <f t="shared" si="119"/>
        <v>162</v>
      </c>
      <c r="B441" s="3" t="s">
        <v>145</v>
      </c>
      <c r="C441" s="6" t="s">
        <v>458</v>
      </c>
      <c r="D441" s="4" t="s">
        <v>48</v>
      </c>
      <c r="E441" s="4" t="s">
        <v>360</v>
      </c>
      <c r="F441" s="4" t="s">
        <v>87</v>
      </c>
      <c r="G441" s="4" t="s">
        <v>30</v>
      </c>
      <c r="H441" s="5"/>
      <c r="I441" s="117"/>
      <c r="J441" s="15"/>
      <c r="K441" s="15"/>
      <c r="L441" s="15"/>
      <c r="M441" s="5"/>
      <c r="N441" s="5"/>
      <c r="O441" s="61"/>
      <c r="P441" s="128"/>
      <c r="Q441" s="128"/>
    </row>
    <row r="442" spans="1:18" ht="12.75" customHeight="1">
      <c r="A442" s="98">
        <f t="shared" si="119"/>
        <v>163</v>
      </c>
      <c r="B442" s="3" t="s">
        <v>33</v>
      </c>
      <c r="C442" s="6" t="s">
        <v>458</v>
      </c>
      <c r="D442" s="4" t="s">
        <v>48</v>
      </c>
      <c r="E442" s="4" t="s">
        <v>360</v>
      </c>
      <c r="F442" s="4" t="s">
        <v>87</v>
      </c>
      <c r="G442" s="4" t="s">
        <v>32</v>
      </c>
      <c r="H442" s="130">
        <v>48000</v>
      </c>
      <c r="I442" s="53"/>
      <c r="J442" s="5"/>
      <c r="K442" s="5"/>
      <c r="L442" s="5"/>
      <c r="M442" s="5">
        <v>1000</v>
      </c>
      <c r="N442" s="5">
        <v>1000</v>
      </c>
      <c r="Q442" s="30">
        <v>27600</v>
      </c>
      <c r="R442" s="32">
        <v>18000</v>
      </c>
    </row>
    <row r="443" spans="1:18" ht="13.5">
      <c r="A443" s="98">
        <v>164</v>
      </c>
      <c r="B443" s="3" t="s">
        <v>77</v>
      </c>
      <c r="C443" s="6" t="s">
        <v>458</v>
      </c>
      <c r="D443" s="4" t="s">
        <v>48</v>
      </c>
      <c r="E443" s="4" t="s">
        <v>360</v>
      </c>
      <c r="F443" s="4" t="s">
        <v>87</v>
      </c>
      <c r="G443" s="4" t="s">
        <v>34</v>
      </c>
      <c r="H443" s="5">
        <v>11000</v>
      </c>
      <c r="I443" s="53"/>
      <c r="J443" s="5"/>
      <c r="K443" s="5"/>
      <c r="L443" s="5"/>
      <c r="M443" s="5">
        <v>3000</v>
      </c>
      <c r="N443" s="5">
        <v>3000</v>
      </c>
      <c r="P443" s="89"/>
      <c r="Q443" s="30">
        <v>10774.28</v>
      </c>
      <c r="R443" s="32"/>
    </row>
    <row r="444" spans="1:18" ht="13.5">
      <c r="A444" s="98">
        <f t="shared" si="119"/>
        <v>165</v>
      </c>
      <c r="B444" s="3" t="s">
        <v>38</v>
      </c>
      <c r="C444" s="6" t="s">
        <v>458</v>
      </c>
      <c r="D444" s="4" t="s">
        <v>48</v>
      </c>
      <c r="E444" s="4" t="s">
        <v>360</v>
      </c>
      <c r="F444" s="4" t="s">
        <v>87</v>
      </c>
      <c r="G444" s="4" t="s">
        <v>37</v>
      </c>
      <c r="H444" s="5">
        <v>10000</v>
      </c>
      <c r="I444" s="53"/>
      <c r="J444" s="5"/>
      <c r="K444" s="5"/>
      <c r="L444" s="5"/>
      <c r="M444" s="5">
        <v>10000</v>
      </c>
      <c r="N444" s="5">
        <v>10000</v>
      </c>
      <c r="P444" s="128"/>
      <c r="Q444" s="30">
        <v>4299</v>
      </c>
    </row>
    <row r="445" spans="1:18" ht="13.5">
      <c r="A445" s="98"/>
      <c r="B445" s="3" t="s">
        <v>480</v>
      </c>
      <c r="C445" s="6" t="s">
        <v>458</v>
      </c>
      <c r="D445" s="4" t="s">
        <v>48</v>
      </c>
      <c r="E445" s="4" t="s">
        <v>360</v>
      </c>
      <c r="F445" s="4" t="s">
        <v>87</v>
      </c>
      <c r="G445" s="4" t="s">
        <v>175</v>
      </c>
      <c r="H445" s="5">
        <v>32000</v>
      </c>
      <c r="I445" s="53"/>
      <c r="J445" s="5"/>
      <c r="K445" s="5"/>
      <c r="L445" s="5"/>
      <c r="M445" s="5"/>
      <c r="N445" s="5"/>
      <c r="P445" s="128"/>
      <c r="Q445" s="30">
        <v>32000</v>
      </c>
      <c r="R445" s="32"/>
    </row>
    <row r="446" spans="1:18" ht="17.25" customHeight="1">
      <c r="A446" s="98">
        <f>A444+1</f>
        <v>166</v>
      </c>
      <c r="B446" s="50" t="s">
        <v>177</v>
      </c>
      <c r="C446" s="6" t="s">
        <v>458</v>
      </c>
      <c r="D446" s="4" t="s">
        <v>48</v>
      </c>
      <c r="E446" s="4" t="s">
        <v>360</v>
      </c>
      <c r="F446" s="4" t="s">
        <v>87</v>
      </c>
      <c r="G446" s="4" t="s">
        <v>176</v>
      </c>
      <c r="H446" s="5">
        <v>10000</v>
      </c>
      <c r="I446" s="53"/>
      <c r="J446" s="5"/>
      <c r="K446" s="5"/>
      <c r="L446" s="5"/>
      <c r="M446" s="5">
        <v>1000</v>
      </c>
      <c r="N446" s="5">
        <v>1000</v>
      </c>
      <c r="P446" s="89"/>
      <c r="R446" s="32"/>
    </row>
    <row r="447" spans="1:18" ht="19.5" customHeight="1">
      <c r="A447" s="98">
        <v>167</v>
      </c>
      <c r="B447" s="50" t="s">
        <v>178</v>
      </c>
      <c r="C447" s="6" t="s">
        <v>458</v>
      </c>
      <c r="D447" s="135" t="s">
        <v>48</v>
      </c>
      <c r="E447" s="4" t="s">
        <v>360</v>
      </c>
      <c r="F447" s="135" t="s">
        <v>87</v>
      </c>
      <c r="G447" s="135" t="s">
        <v>179</v>
      </c>
      <c r="H447" s="5">
        <v>2000</v>
      </c>
      <c r="I447" s="53"/>
      <c r="J447" s="5"/>
      <c r="K447" s="5"/>
      <c r="L447" s="5"/>
      <c r="M447" s="5">
        <v>2000</v>
      </c>
      <c r="N447" s="5">
        <v>2000</v>
      </c>
    </row>
    <row r="448" spans="1:18" ht="26.25" customHeight="1">
      <c r="A448" s="98">
        <v>168</v>
      </c>
      <c r="B448" s="48" t="s">
        <v>180</v>
      </c>
      <c r="C448" s="6" t="s">
        <v>458</v>
      </c>
      <c r="D448" s="135" t="s">
        <v>48</v>
      </c>
      <c r="E448" s="4" t="s">
        <v>360</v>
      </c>
      <c r="F448" s="135" t="s">
        <v>87</v>
      </c>
      <c r="G448" s="135" t="s">
        <v>181</v>
      </c>
      <c r="H448" s="5">
        <v>15000</v>
      </c>
      <c r="I448" s="53"/>
      <c r="J448" s="5"/>
      <c r="K448" s="5"/>
      <c r="L448" s="5"/>
      <c r="M448" s="5">
        <v>5000</v>
      </c>
      <c r="N448" s="5">
        <v>5000</v>
      </c>
      <c r="P448" s="128"/>
      <c r="Q448" s="30">
        <v>12322</v>
      </c>
      <c r="R448" s="128"/>
    </row>
    <row r="449" spans="1:17" ht="23.25" customHeight="1">
      <c r="A449" s="98">
        <v>169</v>
      </c>
      <c r="B449" s="48" t="s">
        <v>171</v>
      </c>
      <c r="C449" s="6" t="s">
        <v>458</v>
      </c>
      <c r="D449" s="4" t="s">
        <v>48</v>
      </c>
      <c r="E449" s="4" t="s">
        <v>360</v>
      </c>
      <c r="F449" s="4" t="s">
        <v>87</v>
      </c>
      <c r="G449" s="4" t="s">
        <v>170</v>
      </c>
      <c r="H449" s="5">
        <v>30000</v>
      </c>
      <c r="I449" s="53"/>
      <c r="J449" s="5"/>
      <c r="K449" s="5"/>
      <c r="L449" s="5"/>
      <c r="M449" s="5">
        <v>20000</v>
      </c>
      <c r="N449" s="5">
        <v>20000</v>
      </c>
      <c r="Q449" s="30">
        <v>2212</v>
      </c>
    </row>
    <row r="450" spans="1:17" ht="13.5">
      <c r="A450" s="98"/>
      <c r="B450" s="58" t="s">
        <v>251</v>
      </c>
      <c r="C450" s="6" t="s">
        <v>458</v>
      </c>
      <c r="D450" s="6" t="s">
        <v>48</v>
      </c>
      <c r="E450" s="6" t="s">
        <v>361</v>
      </c>
      <c r="F450" s="6" t="s">
        <v>260</v>
      </c>
      <c r="G450" s="4"/>
      <c r="H450" s="7">
        <f>H451+H454</f>
        <v>3600</v>
      </c>
      <c r="I450" s="52"/>
      <c r="J450" s="7"/>
      <c r="K450" s="7"/>
      <c r="L450" s="7"/>
      <c r="M450" s="7">
        <f t="shared" ref="M450" si="149">M451+M454</f>
        <v>3600</v>
      </c>
      <c r="N450" s="7">
        <f t="shared" ref="N450" si="150">N451+N454</f>
        <v>3600</v>
      </c>
    </row>
    <row r="451" spans="1:17" ht="13.5">
      <c r="A451" s="98"/>
      <c r="B451" s="1" t="s">
        <v>456</v>
      </c>
      <c r="C451" s="6" t="s">
        <v>458</v>
      </c>
      <c r="D451" s="6" t="s">
        <v>48</v>
      </c>
      <c r="E451" s="6" t="s">
        <v>361</v>
      </c>
      <c r="F451" s="6" t="s">
        <v>459</v>
      </c>
      <c r="G451" s="4"/>
      <c r="H451" s="7">
        <f>H452</f>
        <v>1000</v>
      </c>
      <c r="I451" s="52"/>
      <c r="J451" s="7"/>
      <c r="K451" s="7"/>
      <c r="L451" s="7"/>
      <c r="M451" s="7">
        <f t="shared" ref="M451:M452" si="151">M452</f>
        <v>1000</v>
      </c>
      <c r="N451" s="7">
        <f t="shared" ref="N451:N452" si="152">N452</f>
        <v>1000</v>
      </c>
    </row>
    <row r="452" spans="1:17" ht="38.25">
      <c r="A452" s="98"/>
      <c r="B452" s="119" t="s">
        <v>457</v>
      </c>
      <c r="C452" s="6" t="s">
        <v>458</v>
      </c>
      <c r="D452" s="6" t="s">
        <v>48</v>
      </c>
      <c r="E452" s="6" t="s">
        <v>361</v>
      </c>
      <c r="F452" s="6" t="s">
        <v>460</v>
      </c>
      <c r="G452" s="4"/>
      <c r="H452" s="7">
        <f>H453</f>
        <v>1000</v>
      </c>
      <c r="I452" s="52"/>
      <c r="J452" s="7"/>
      <c r="K452" s="7"/>
      <c r="L452" s="7"/>
      <c r="M452" s="7">
        <f t="shared" si="151"/>
        <v>1000</v>
      </c>
      <c r="N452" s="7">
        <f t="shared" si="152"/>
        <v>1000</v>
      </c>
    </row>
    <row r="453" spans="1:17" ht="25.5">
      <c r="A453" s="98"/>
      <c r="B453" s="36" t="s">
        <v>171</v>
      </c>
      <c r="C453" s="4" t="s">
        <v>458</v>
      </c>
      <c r="D453" s="135" t="s">
        <v>48</v>
      </c>
      <c r="E453" s="4" t="s">
        <v>361</v>
      </c>
      <c r="F453" s="4" t="s">
        <v>460</v>
      </c>
      <c r="G453" s="4" t="s">
        <v>170</v>
      </c>
      <c r="H453" s="5">
        <v>1000</v>
      </c>
      <c r="I453" s="53"/>
      <c r="J453" s="5"/>
      <c r="K453" s="5"/>
      <c r="L453" s="5"/>
      <c r="M453" s="5">
        <v>1000</v>
      </c>
      <c r="N453" s="5">
        <v>1000</v>
      </c>
    </row>
    <row r="454" spans="1:17" ht="16.5" customHeight="1">
      <c r="A454" s="98">
        <v>170</v>
      </c>
      <c r="B454" s="49" t="s">
        <v>188</v>
      </c>
      <c r="C454" s="6" t="s">
        <v>458</v>
      </c>
      <c r="D454" s="6" t="s">
        <v>48</v>
      </c>
      <c r="E454" s="6" t="s">
        <v>361</v>
      </c>
      <c r="F454" s="6" t="s">
        <v>189</v>
      </c>
      <c r="G454" s="6"/>
      <c r="H454" s="7">
        <f>H455+H457+H459</f>
        <v>2600</v>
      </c>
      <c r="I454" s="52"/>
      <c r="J454" s="7"/>
      <c r="K454" s="7"/>
      <c r="L454" s="7"/>
      <c r="M454" s="7">
        <f t="shared" ref="M454:N454" si="153">M455+M457+M459</f>
        <v>2600</v>
      </c>
      <c r="N454" s="7">
        <f t="shared" si="153"/>
        <v>2600</v>
      </c>
    </row>
    <row r="455" spans="1:17" ht="27.75" customHeight="1">
      <c r="A455" s="98"/>
      <c r="B455" s="1" t="s">
        <v>243</v>
      </c>
      <c r="C455" s="6" t="s">
        <v>458</v>
      </c>
      <c r="D455" s="6" t="s">
        <v>48</v>
      </c>
      <c r="E455" s="6" t="s">
        <v>361</v>
      </c>
      <c r="F455" s="6" t="s">
        <v>172</v>
      </c>
      <c r="G455" s="4"/>
      <c r="H455" s="7">
        <f>H456</f>
        <v>1000</v>
      </c>
      <c r="I455" s="53"/>
      <c r="J455" s="5"/>
      <c r="K455" s="5"/>
      <c r="L455" s="5"/>
      <c r="M455" s="7">
        <f t="shared" ref="M455:N455" si="154">M456</f>
        <v>1000</v>
      </c>
      <c r="N455" s="7">
        <f t="shared" si="154"/>
        <v>1000</v>
      </c>
    </row>
    <row r="456" spans="1:17" ht="13.5">
      <c r="A456" s="98">
        <v>171</v>
      </c>
      <c r="B456" s="50" t="s">
        <v>155</v>
      </c>
      <c r="C456" s="6" t="s">
        <v>458</v>
      </c>
      <c r="D456" s="135" t="s">
        <v>48</v>
      </c>
      <c r="E456" s="4" t="s">
        <v>361</v>
      </c>
      <c r="F456" s="135" t="s">
        <v>172</v>
      </c>
      <c r="G456" s="135" t="s">
        <v>154</v>
      </c>
      <c r="H456" s="5">
        <v>1000</v>
      </c>
      <c r="I456" s="53"/>
      <c r="J456" s="5"/>
      <c r="K456" s="5"/>
      <c r="L456" s="5"/>
      <c r="M456" s="5">
        <v>1000</v>
      </c>
      <c r="N456" s="5">
        <v>1000</v>
      </c>
    </row>
    <row r="457" spans="1:17" ht="15" customHeight="1">
      <c r="A457" s="98"/>
      <c r="B457" s="97" t="s">
        <v>244</v>
      </c>
      <c r="C457" s="6" t="s">
        <v>458</v>
      </c>
      <c r="D457" s="6" t="s">
        <v>48</v>
      </c>
      <c r="E457" s="6" t="s">
        <v>361</v>
      </c>
      <c r="F457" s="134" t="s">
        <v>95</v>
      </c>
      <c r="G457" s="135"/>
      <c r="H457" s="7">
        <f>H458</f>
        <v>1000</v>
      </c>
      <c r="I457" s="52"/>
      <c r="J457" s="7"/>
      <c r="K457" s="7"/>
      <c r="L457" s="7"/>
      <c r="M457" s="7">
        <f t="shared" ref="M457:N457" si="155">M458</f>
        <v>1000</v>
      </c>
      <c r="N457" s="7">
        <f t="shared" si="155"/>
        <v>1000</v>
      </c>
    </row>
    <row r="458" spans="1:17" ht="13.5">
      <c r="A458" s="98">
        <v>172</v>
      </c>
      <c r="B458" s="50" t="s">
        <v>155</v>
      </c>
      <c r="C458" s="6" t="s">
        <v>458</v>
      </c>
      <c r="D458" s="4" t="s">
        <v>48</v>
      </c>
      <c r="E458" s="4" t="s">
        <v>361</v>
      </c>
      <c r="F458" s="4" t="s">
        <v>95</v>
      </c>
      <c r="G458" s="4" t="s">
        <v>154</v>
      </c>
      <c r="H458" s="5">
        <v>1000</v>
      </c>
      <c r="I458" s="53"/>
      <c r="J458" s="5"/>
      <c r="K458" s="5"/>
      <c r="L458" s="5"/>
      <c r="M458" s="5">
        <v>1000</v>
      </c>
      <c r="N458" s="5">
        <v>1000</v>
      </c>
    </row>
    <row r="459" spans="1:17" ht="13.5" customHeight="1">
      <c r="A459" s="98"/>
      <c r="B459" s="1" t="s">
        <v>245</v>
      </c>
      <c r="C459" s="6" t="s">
        <v>458</v>
      </c>
      <c r="D459" s="6" t="s">
        <v>48</v>
      </c>
      <c r="E459" s="6" t="s">
        <v>361</v>
      </c>
      <c r="F459" s="134" t="s">
        <v>123</v>
      </c>
      <c r="G459" s="4"/>
      <c r="H459" s="7">
        <f>H460+H461+H462</f>
        <v>600</v>
      </c>
      <c r="I459" s="52"/>
      <c r="J459" s="7"/>
      <c r="K459" s="7"/>
      <c r="L459" s="7"/>
      <c r="M459" s="7">
        <f t="shared" ref="M459:N459" si="156">M460+M461+M462</f>
        <v>600</v>
      </c>
      <c r="N459" s="7">
        <f t="shared" si="156"/>
        <v>600</v>
      </c>
      <c r="O459" s="95"/>
      <c r="P459" s="56"/>
    </row>
    <row r="460" spans="1:17" ht="25.5">
      <c r="A460" s="98">
        <v>173</v>
      </c>
      <c r="B460" s="48" t="s">
        <v>157</v>
      </c>
      <c r="C460" s="6" t="s">
        <v>458</v>
      </c>
      <c r="D460" s="4" t="s">
        <v>48</v>
      </c>
      <c r="E460" s="4" t="s">
        <v>361</v>
      </c>
      <c r="F460" s="4" t="s">
        <v>123</v>
      </c>
      <c r="G460" s="4" t="s">
        <v>156</v>
      </c>
      <c r="H460" s="5">
        <v>200</v>
      </c>
      <c r="I460" s="53"/>
      <c r="J460" s="5"/>
      <c r="K460" s="5"/>
      <c r="L460" s="5"/>
      <c r="M460" s="5">
        <v>200</v>
      </c>
      <c r="N460" s="5">
        <v>200</v>
      </c>
      <c r="P460" s="89"/>
      <c r="Q460" s="30">
        <v>125</v>
      </c>
    </row>
    <row r="461" spans="1:17" ht="25.5">
      <c r="A461" s="98">
        <v>174</v>
      </c>
      <c r="B461" s="51" t="s">
        <v>174</v>
      </c>
      <c r="C461" s="6" t="s">
        <v>458</v>
      </c>
      <c r="D461" s="4" t="s">
        <v>48</v>
      </c>
      <c r="E461" s="4" t="s">
        <v>361</v>
      </c>
      <c r="F461" s="4" t="s">
        <v>123</v>
      </c>
      <c r="G461" s="4" t="s">
        <v>173</v>
      </c>
      <c r="H461" s="5">
        <v>200</v>
      </c>
      <c r="I461" s="53"/>
      <c r="J461" s="5"/>
      <c r="K461" s="5"/>
      <c r="L461" s="5"/>
      <c r="M461" s="5">
        <v>200</v>
      </c>
      <c r="N461" s="5">
        <v>200</v>
      </c>
      <c r="P461" s="89"/>
      <c r="Q461" s="30">
        <v>1.03</v>
      </c>
    </row>
    <row r="462" spans="1:17" ht="13.5">
      <c r="A462" s="98">
        <v>175</v>
      </c>
      <c r="B462" s="3" t="s">
        <v>193</v>
      </c>
      <c r="C462" s="6" t="s">
        <v>458</v>
      </c>
      <c r="D462" s="4" t="s">
        <v>48</v>
      </c>
      <c r="E462" s="4" t="s">
        <v>361</v>
      </c>
      <c r="F462" s="4" t="s">
        <v>123</v>
      </c>
      <c r="G462" s="4" t="s">
        <v>192</v>
      </c>
      <c r="H462" s="5">
        <v>200</v>
      </c>
      <c r="I462" s="53"/>
      <c r="J462" s="5"/>
      <c r="K462" s="5"/>
      <c r="L462" s="5"/>
      <c r="M462" s="5">
        <v>200</v>
      </c>
      <c r="N462" s="5">
        <v>200</v>
      </c>
      <c r="P462" s="89"/>
    </row>
    <row r="463" spans="1:17" ht="13.5">
      <c r="A463" s="98"/>
      <c r="B463" s="1" t="s">
        <v>362</v>
      </c>
      <c r="C463" s="6" t="s">
        <v>458</v>
      </c>
      <c r="D463" s="6" t="s">
        <v>48</v>
      </c>
      <c r="E463" s="6" t="s">
        <v>363</v>
      </c>
      <c r="F463" s="6"/>
      <c r="G463" s="6"/>
      <c r="H463" s="7">
        <f>H464</f>
        <v>1000</v>
      </c>
      <c r="I463" s="52"/>
      <c r="J463" s="7"/>
      <c r="K463" s="7"/>
      <c r="L463" s="7"/>
      <c r="M463" s="7">
        <f t="shared" ref="M463:N467" si="157">M464</f>
        <v>1000</v>
      </c>
      <c r="N463" s="7">
        <f t="shared" si="157"/>
        <v>1000</v>
      </c>
      <c r="P463" s="56"/>
    </row>
    <row r="464" spans="1:17" ht="78" customHeight="1">
      <c r="A464" s="98">
        <v>176</v>
      </c>
      <c r="B464" s="58" t="s">
        <v>452</v>
      </c>
      <c r="C464" s="6" t="s">
        <v>458</v>
      </c>
      <c r="D464" s="6" t="s">
        <v>48</v>
      </c>
      <c r="E464" s="6" t="s">
        <v>364</v>
      </c>
      <c r="F464" s="6"/>
      <c r="G464" s="6"/>
      <c r="H464" s="7">
        <f>H465</f>
        <v>1000</v>
      </c>
      <c r="I464" s="52"/>
      <c r="J464" s="7">
        <f>J468</f>
        <v>0</v>
      </c>
      <c r="K464" s="7">
        <f>K468</f>
        <v>0</v>
      </c>
      <c r="L464" s="7">
        <f>L468</f>
        <v>0</v>
      </c>
      <c r="M464" s="7">
        <f t="shared" si="157"/>
        <v>1000</v>
      </c>
      <c r="N464" s="7">
        <f t="shared" si="157"/>
        <v>1000</v>
      </c>
    </row>
    <row r="465" spans="1:14" ht="28.5" customHeight="1">
      <c r="A465" s="98">
        <v>145</v>
      </c>
      <c r="B465" s="67" t="s">
        <v>201</v>
      </c>
      <c r="C465" s="6" t="s">
        <v>458</v>
      </c>
      <c r="D465" s="6" t="s">
        <v>48</v>
      </c>
      <c r="E465" s="6" t="s">
        <v>364</v>
      </c>
      <c r="F465" s="6" t="s">
        <v>198</v>
      </c>
      <c r="G465" s="4"/>
      <c r="H465" s="7">
        <f t="shared" ref="H465:H467" si="158">H466</f>
        <v>1000</v>
      </c>
      <c r="I465" s="52"/>
      <c r="J465" s="7"/>
      <c r="K465" s="7"/>
      <c r="L465" s="7"/>
      <c r="M465" s="7">
        <f t="shared" si="157"/>
        <v>1000</v>
      </c>
      <c r="N465" s="7">
        <f t="shared" si="157"/>
        <v>1000</v>
      </c>
    </row>
    <row r="466" spans="1:14" ht="27" customHeight="1">
      <c r="A466" s="98">
        <v>146</v>
      </c>
      <c r="B466" s="67" t="s">
        <v>200</v>
      </c>
      <c r="C466" s="6" t="s">
        <v>458</v>
      </c>
      <c r="D466" s="6" t="s">
        <v>48</v>
      </c>
      <c r="E466" s="6" t="s">
        <v>364</v>
      </c>
      <c r="F466" s="6" t="s">
        <v>199</v>
      </c>
      <c r="G466" s="4"/>
      <c r="H466" s="7">
        <f t="shared" si="158"/>
        <v>1000</v>
      </c>
      <c r="I466" s="52"/>
      <c r="J466" s="7"/>
      <c r="K466" s="7"/>
      <c r="L466" s="7"/>
      <c r="M466" s="7">
        <f t="shared" si="157"/>
        <v>1000</v>
      </c>
      <c r="N466" s="7">
        <f t="shared" si="157"/>
        <v>1000</v>
      </c>
    </row>
    <row r="467" spans="1:14" ht="20.25" customHeight="1">
      <c r="A467" s="112">
        <v>147</v>
      </c>
      <c r="B467" s="37" t="s">
        <v>153</v>
      </c>
      <c r="C467" s="6" t="s">
        <v>458</v>
      </c>
      <c r="D467" s="6" t="s">
        <v>48</v>
      </c>
      <c r="E467" s="6" t="s">
        <v>364</v>
      </c>
      <c r="F467" s="6" t="s">
        <v>87</v>
      </c>
      <c r="G467" s="4"/>
      <c r="H467" s="7">
        <f t="shared" si="158"/>
        <v>1000</v>
      </c>
      <c r="I467" s="52"/>
      <c r="J467" s="7"/>
      <c r="K467" s="7"/>
      <c r="L467" s="7"/>
      <c r="M467" s="7">
        <f t="shared" si="157"/>
        <v>1000</v>
      </c>
      <c r="N467" s="7">
        <f t="shared" si="157"/>
        <v>1000</v>
      </c>
    </row>
    <row r="468" spans="1:14" ht="25.5">
      <c r="A468" s="98">
        <v>177</v>
      </c>
      <c r="B468" s="48" t="s">
        <v>171</v>
      </c>
      <c r="C468" s="6" t="s">
        <v>458</v>
      </c>
      <c r="D468" s="4" t="s">
        <v>48</v>
      </c>
      <c r="E468" s="4" t="s">
        <v>364</v>
      </c>
      <c r="F468" s="4" t="s">
        <v>87</v>
      </c>
      <c r="G468" s="4" t="s">
        <v>170</v>
      </c>
      <c r="H468" s="5">
        <v>1000</v>
      </c>
      <c r="I468" s="53"/>
      <c r="J468" s="5"/>
      <c r="K468" s="5"/>
      <c r="L468" s="5"/>
      <c r="M468" s="5">
        <v>1000</v>
      </c>
      <c r="N468" s="5">
        <v>1000</v>
      </c>
    </row>
    <row r="469" spans="1:14" ht="13.5" hidden="1" customHeight="1">
      <c r="A469" s="98">
        <f t="shared" si="119"/>
        <v>178</v>
      </c>
      <c r="B469" s="3" t="s">
        <v>85</v>
      </c>
      <c r="C469" s="6" t="s">
        <v>458</v>
      </c>
      <c r="D469" s="4" t="s">
        <v>48</v>
      </c>
      <c r="E469" s="4" t="s">
        <v>122</v>
      </c>
      <c r="F469" s="4" t="s">
        <v>87</v>
      </c>
      <c r="G469" s="4" t="s">
        <v>35</v>
      </c>
      <c r="H469" s="5">
        <v>0</v>
      </c>
      <c r="I469" s="53"/>
      <c r="J469" s="5">
        <v>23000</v>
      </c>
      <c r="K469" s="5">
        <v>15000</v>
      </c>
      <c r="L469" s="5">
        <v>15000</v>
      </c>
      <c r="M469" s="5">
        <v>0</v>
      </c>
      <c r="N469" s="5">
        <v>0</v>
      </c>
    </row>
    <row r="470" spans="1:14" ht="25.5" hidden="1" customHeight="1">
      <c r="A470" s="98">
        <f t="shared" si="119"/>
        <v>179</v>
      </c>
      <c r="B470" s="3" t="s">
        <v>75</v>
      </c>
      <c r="C470" s="6" t="s">
        <v>458</v>
      </c>
      <c r="D470" s="4" t="s">
        <v>48</v>
      </c>
      <c r="E470" s="4" t="s">
        <v>122</v>
      </c>
      <c r="F470" s="4" t="s">
        <v>87</v>
      </c>
      <c r="G470" s="4" t="s">
        <v>39</v>
      </c>
      <c r="H470" s="5">
        <v>0</v>
      </c>
      <c r="I470" s="54"/>
      <c r="J470" s="5">
        <v>10000</v>
      </c>
      <c r="K470" s="5">
        <v>5000</v>
      </c>
      <c r="L470" s="5">
        <v>10000</v>
      </c>
      <c r="M470" s="5">
        <v>0</v>
      </c>
      <c r="N470" s="5">
        <v>0</v>
      </c>
    </row>
    <row r="471" spans="1:14" ht="21" hidden="1" customHeight="1">
      <c r="A471" s="98">
        <f t="shared" si="119"/>
        <v>180</v>
      </c>
      <c r="B471" s="12"/>
      <c r="C471" s="6" t="s">
        <v>458</v>
      </c>
      <c r="D471" s="13"/>
      <c r="E471" s="14"/>
      <c r="F471" s="13"/>
      <c r="G471" s="13"/>
      <c r="H471" s="15"/>
      <c r="I471" s="54"/>
      <c r="J471" s="5"/>
      <c r="K471" s="5"/>
      <c r="L471" s="5"/>
      <c r="M471" s="15"/>
      <c r="N471" s="15"/>
    </row>
    <row r="472" spans="1:14" ht="31.5" hidden="1" customHeight="1">
      <c r="A472" s="98">
        <v>180</v>
      </c>
      <c r="B472" s="1" t="s">
        <v>144</v>
      </c>
      <c r="C472" s="6" t="s">
        <v>458</v>
      </c>
      <c r="D472" s="6" t="s">
        <v>48</v>
      </c>
      <c r="E472" s="33" t="s">
        <v>146</v>
      </c>
      <c r="F472" s="6"/>
      <c r="G472" s="4"/>
      <c r="H472" s="7">
        <f>H473</f>
        <v>0</v>
      </c>
      <c r="I472" s="54"/>
      <c r="J472" s="5"/>
      <c r="K472" s="5"/>
      <c r="L472" s="5"/>
      <c r="M472" s="7">
        <f t="shared" ref="M472:N473" si="159">M473</f>
        <v>0</v>
      </c>
      <c r="N472" s="7">
        <f t="shared" si="159"/>
        <v>0</v>
      </c>
    </row>
    <row r="473" spans="1:14" ht="22.5" hidden="1" customHeight="1">
      <c r="A473" s="98">
        <v>181</v>
      </c>
      <c r="B473" s="37" t="s">
        <v>153</v>
      </c>
      <c r="C473" s="6" t="s">
        <v>458</v>
      </c>
      <c r="D473" s="4" t="s">
        <v>48</v>
      </c>
      <c r="E473" s="4" t="s">
        <v>146</v>
      </c>
      <c r="F473" s="4" t="s">
        <v>87</v>
      </c>
      <c r="G473" s="4"/>
      <c r="H473" s="5">
        <f>H474</f>
        <v>0</v>
      </c>
      <c r="I473" s="54"/>
      <c r="J473" s="5"/>
      <c r="K473" s="5"/>
      <c r="L473" s="5"/>
      <c r="M473" s="5">
        <f t="shared" si="159"/>
        <v>0</v>
      </c>
      <c r="N473" s="5">
        <f t="shared" si="159"/>
        <v>0</v>
      </c>
    </row>
    <row r="474" spans="1:14" ht="13.5" hidden="1" customHeight="1">
      <c r="A474" s="98">
        <v>182</v>
      </c>
      <c r="B474" s="3" t="s">
        <v>38</v>
      </c>
      <c r="C474" s="6" t="s">
        <v>458</v>
      </c>
      <c r="D474" s="4" t="s">
        <v>48</v>
      </c>
      <c r="E474" s="4" t="s">
        <v>146</v>
      </c>
      <c r="F474" s="4" t="s">
        <v>87</v>
      </c>
      <c r="G474" s="4" t="s">
        <v>37</v>
      </c>
      <c r="H474" s="5"/>
      <c r="I474" s="54"/>
      <c r="J474" s="5"/>
      <c r="K474" s="5"/>
      <c r="L474" s="5"/>
      <c r="M474" s="5"/>
      <c r="N474" s="5"/>
    </row>
    <row r="475" spans="1:14" ht="33" customHeight="1">
      <c r="A475" s="98"/>
      <c r="B475" s="108" t="s">
        <v>444</v>
      </c>
      <c r="C475" s="6" t="s">
        <v>458</v>
      </c>
      <c r="D475" s="6" t="s">
        <v>48</v>
      </c>
      <c r="E475" s="101" t="s">
        <v>445</v>
      </c>
      <c r="F475" s="4"/>
      <c r="G475" s="4"/>
      <c r="H475" s="7">
        <f t="shared" ref="H475:H480" si="160">H476</f>
        <v>199110</v>
      </c>
      <c r="I475" s="52"/>
      <c r="J475" s="7"/>
      <c r="K475" s="7"/>
      <c r="L475" s="7"/>
      <c r="M475" s="7">
        <f t="shared" ref="M475:N480" si="161">M476</f>
        <v>0</v>
      </c>
      <c r="N475" s="7">
        <f t="shared" si="161"/>
        <v>0</v>
      </c>
    </row>
    <row r="476" spans="1:14" ht="27" customHeight="1">
      <c r="A476" s="98"/>
      <c r="B476" s="108" t="s">
        <v>446</v>
      </c>
      <c r="C476" s="6" t="s">
        <v>458</v>
      </c>
      <c r="D476" s="6" t="s">
        <v>48</v>
      </c>
      <c r="E476" s="101" t="s">
        <v>447</v>
      </c>
      <c r="F476" s="4"/>
      <c r="G476" s="4"/>
      <c r="H476" s="7">
        <f t="shared" si="160"/>
        <v>199110</v>
      </c>
      <c r="I476" s="52"/>
      <c r="J476" s="7"/>
      <c r="K476" s="7"/>
      <c r="L476" s="7"/>
      <c r="M476" s="7">
        <f t="shared" si="161"/>
        <v>0</v>
      </c>
      <c r="N476" s="7">
        <f t="shared" si="161"/>
        <v>0</v>
      </c>
    </row>
    <row r="477" spans="1:14" ht="27.75" customHeight="1">
      <c r="A477" s="98"/>
      <c r="B477" s="108" t="s">
        <v>448</v>
      </c>
      <c r="C477" s="6" t="s">
        <v>458</v>
      </c>
      <c r="D477" s="6" t="s">
        <v>48</v>
      </c>
      <c r="E477" s="101" t="s">
        <v>449</v>
      </c>
      <c r="F477" s="4"/>
      <c r="G477" s="4"/>
      <c r="H477" s="7">
        <f t="shared" si="160"/>
        <v>199110</v>
      </c>
      <c r="I477" s="52"/>
      <c r="J477" s="7"/>
      <c r="K477" s="7"/>
      <c r="L477" s="7"/>
      <c r="M477" s="7">
        <f t="shared" si="161"/>
        <v>0</v>
      </c>
      <c r="N477" s="7">
        <f t="shared" si="161"/>
        <v>0</v>
      </c>
    </row>
    <row r="478" spans="1:14" ht="27.75" customHeight="1">
      <c r="A478" s="98"/>
      <c r="B478" s="1" t="s">
        <v>144</v>
      </c>
      <c r="C478" s="6" t="s">
        <v>458</v>
      </c>
      <c r="D478" s="6" t="s">
        <v>48</v>
      </c>
      <c r="E478" s="101" t="s">
        <v>443</v>
      </c>
      <c r="F478" s="4"/>
      <c r="G478" s="4"/>
      <c r="H478" s="7">
        <f t="shared" si="160"/>
        <v>199110</v>
      </c>
      <c r="I478" s="52"/>
      <c r="J478" s="7"/>
      <c r="K478" s="7"/>
      <c r="L478" s="7"/>
      <c r="M478" s="7">
        <f t="shared" si="161"/>
        <v>0</v>
      </c>
      <c r="N478" s="7">
        <f t="shared" si="161"/>
        <v>0</v>
      </c>
    </row>
    <row r="479" spans="1:14" ht="26.25" customHeight="1">
      <c r="A479" s="98"/>
      <c r="B479" s="57" t="s">
        <v>202</v>
      </c>
      <c r="C479" s="6" t="s">
        <v>458</v>
      </c>
      <c r="D479" s="4" t="s">
        <v>48</v>
      </c>
      <c r="E479" s="102" t="s">
        <v>443</v>
      </c>
      <c r="F479" s="4" t="s">
        <v>198</v>
      </c>
      <c r="G479" s="4"/>
      <c r="H479" s="5">
        <f t="shared" si="160"/>
        <v>199110</v>
      </c>
      <c r="I479" s="53"/>
      <c r="J479" s="5"/>
      <c r="K479" s="5"/>
      <c r="L479" s="5"/>
      <c r="M479" s="5">
        <f t="shared" si="161"/>
        <v>0</v>
      </c>
      <c r="N479" s="5">
        <f t="shared" si="161"/>
        <v>0</v>
      </c>
    </row>
    <row r="480" spans="1:14" ht="29.25" customHeight="1">
      <c r="A480" s="98"/>
      <c r="B480" s="57" t="s">
        <v>200</v>
      </c>
      <c r="C480" s="6" t="s">
        <v>458</v>
      </c>
      <c r="D480" s="4" t="s">
        <v>48</v>
      </c>
      <c r="E480" s="102" t="s">
        <v>443</v>
      </c>
      <c r="F480" s="4" t="s">
        <v>199</v>
      </c>
      <c r="G480" s="4"/>
      <c r="H480" s="5">
        <f t="shared" si="160"/>
        <v>199110</v>
      </c>
      <c r="I480" s="53"/>
      <c r="J480" s="5"/>
      <c r="K480" s="5"/>
      <c r="L480" s="5"/>
      <c r="M480" s="5">
        <f t="shared" si="161"/>
        <v>0</v>
      </c>
      <c r="N480" s="5">
        <f t="shared" si="161"/>
        <v>0</v>
      </c>
    </row>
    <row r="481" spans="1:18" ht="20.25" customHeight="1">
      <c r="A481" s="98"/>
      <c r="B481" s="36" t="s">
        <v>153</v>
      </c>
      <c r="C481" s="6" t="s">
        <v>458</v>
      </c>
      <c r="D481" s="4" t="s">
        <v>48</v>
      </c>
      <c r="E481" s="102" t="s">
        <v>443</v>
      </c>
      <c r="F481" s="4" t="s">
        <v>87</v>
      </c>
      <c r="G481" s="4"/>
      <c r="H481" s="5">
        <f>H482+H483</f>
        <v>199110</v>
      </c>
      <c r="I481" s="53"/>
      <c r="J481" s="5"/>
      <c r="K481" s="5"/>
      <c r="L481" s="5"/>
      <c r="M481" s="5">
        <f>M483</f>
        <v>0</v>
      </c>
      <c r="N481" s="5">
        <f>N483</f>
        <v>0</v>
      </c>
    </row>
    <row r="482" spans="1:18" ht="20.25" customHeight="1">
      <c r="A482" s="98"/>
      <c r="B482" s="3" t="s">
        <v>38</v>
      </c>
      <c r="C482" s="6" t="s">
        <v>458</v>
      </c>
      <c r="D482" s="4" t="s">
        <v>48</v>
      </c>
      <c r="E482" s="102" t="s">
        <v>443</v>
      </c>
      <c r="F482" s="4" t="s">
        <v>87</v>
      </c>
      <c r="G482" s="4" t="s">
        <v>37</v>
      </c>
      <c r="H482" s="130">
        <v>189259</v>
      </c>
      <c r="I482" s="53"/>
      <c r="J482" s="5"/>
      <c r="K482" s="5"/>
      <c r="L482" s="5"/>
      <c r="M482" s="5">
        <v>0</v>
      </c>
      <c r="N482" s="5">
        <v>0</v>
      </c>
      <c r="Q482" s="30">
        <v>189259</v>
      </c>
      <c r="R482" s="32">
        <v>43759</v>
      </c>
    </row>
    <row r="483" spans="1:18" ht="30" customHeight="1">
      <c r="A483" s="98"/>
      <c r="B483" s="120" t="s">
        <v>180</v>
      </c>
      <c r="C483" s="6" t="s">
        <v>458</v>
      </c>
      <c r="D483" s="4" t="s">
        <v>48</v>
      </c>
      <c r="E483" s="102" t="s">
        <v>443</v>
      </c>
      <c r="F483" s="4" t="s">
        <v>87</v>
      </c>
      <c r="G483" s="4" t="s">
        <v>181</v>
      </c>
      <c r="H483" s="130">
        <v>9851</v>
      </c>
      <c r="I483" s="53"/>
      <c r="J483" s="5"/>
      <c r="K483" s="5"/>
      <c r="L483" s="5"/>
      <c r="M483" s="5">
        <v>0</v>
      </c>
      <c r="N483" s="5">
        <v>0</v>
      </c>
      <c r="Q483" s="30">
        <v>9851</v>
      </c>
      <c r="R483" s="32">
        <v>-43759</v>
      </c>
    </row>
    <row r="484" spans="1:18" ht="25.5">
      <c r="A484" s="98">
        <v>183</v>
      </c>
      <c r="B484" s="9" t="s">
        <v>411</v>
      </c>
      <c r="C484" s="6" t="s">
        <v>458</v>
      </c>
      <c r="D484" s="6" t="s">
        <v>48</v>
      </c>
      <c r="E484" s="6" t="s">
        <v>338</v>
      </c>
      <c r="F484" s="6"/>
      <c r="G484" s="6"/>
      <c r="H484" s="7">
        <f>H485</f>
        <v>577174.4</v>
      </c>
      <c r="I484" s="53"/>
      <c r="J484" s="7">
        <f>J490+J493</f>
        <v>0</v>
      </c>
      <c r="K484" s="7">
        <f>K490+K493</f>
        <v>0</v>
      </c>
      <c r="L484" s="7">
        <f>L490+L493</f>
        <v>0</v>
      </c>
      <c r="M484" s="7">
        <f t="shared" ref="M484:N485" si="162">M485</f>
        <v>429000</v>
      </c>
      <c r="N484" s="7">
        <f t="shared" si="162"/>
        <v>399000</v>
      </c>
    </row>
    <row r="485" spans="1:18" ht="13.5">
      <c r="A485" s="98"/>
      <c r="B485" s="107" t="s">
        <v>367</v>
      </c>
      <c r="C485" s="6" t="s">
        <v>458</v>
      </c>
      <c r="D485" s="6" t="s">
        <v>48</v>
      </c>
      <c r="E485" s="6" t="s">
        <v>369</v>
      </c>
      <c r="F485" s="4"/>
      <c r="G485" s="6"/>
      <c r="H485" s="7">
        <f>H486</f>
        <v>577174.4</v>
      </c>
      <c r="I485" s="54"/>
      <c r="J485" s="47"/>
      <c r="K485" s="47"/>
      <c r="L485" s="47"/>
      <c r="M485" s="7">
        <f t="shared" si="162"/>
        <v>429000</v>
      </c>
      <c r="N485" s="7">
        <f t="shared" si="162"/>
        <v>399000</v>
      </c>
    </row>
    <row r="486" spans="1:18" ht="25.5">
      <c r="A486" s="98"/>
      <c r="B486" s="107" t="s">
        <v>368</v>
      </c>
      <c r="C486" s="6" t="s">
        <v>458</v>
      </c>
      <c r="D486" s="6" t="s">
        <v>48</v>
      </c>
      <c r="E486" s="6" t="s">
        <v>370</v>
      </c>
      <c r="F486" s="4"/>
      <c r="G486" s="6"/>
      <c r="H486" s="7">
        <f>H487+H495</f>
        <v>577174.4</v>
      </c>
      <c r="I486" s="54"/>
      <c r="J486" s="47"/>
      <c r="K486" s="47"/>
      <c r="L486" s="47"/>
      <c r="M486" s="7">
        <f t="shared" ref="M486:N486" si="163">M487+M495</f>
        <v>429000</v>
      </c>
      <c r="N486" s="7">
        <f t="shared" si="163"/>
        <v>399000</v>
      </c>
    </row>
    <row r="487" spans="1:18" ht="63.75">
      <c r="A487" s="98"/>
      <c r="B487" s="37" t="s">
        <v>223</v>
      </c>
      <c r="C487" s="6" t="s">
        <v>458</v>
      </c>
      <c r="D487" s="6" t="s">
        <v>48</v>
      </c>
      <c r="E487" s="6" t="s">
        <v>371</v>
      </c>
      <c r="F487" s="6" t="s">
        <v>231</v>
      </c>
      <c r="G487" s="6"/>
      <c r="H487" s="7">
        <f>H488</f>
        <v>573174.4</v>
      </c>
      <c r="I487" s="54"/>
      <c r="J487" s="47"/>
      <c r="K487" s="47"/>
      <c r="L487" s="47"/>
      <c r="M487" s="7">
        <f t="shared" ref="M487:N487" si="164">M488</f>
        <v>425000</v>
      </c>
      <c r="N487" s="7">
        <f t="shared" si="164"/>
        <v>395000</v>
      </c>
    </row>
    <row r="488" spans="1:18" ht="13.5">
      <c r="A488" s="98"/>
      <c r="B488" s="37" t="s">
        <v>354</v>
      </c>
      <c r="C488" s="6" t="s">
        <v>458</v>
      </c>
      <c r="D488" s="6" t="s">
        <v>48</v>
      </c>
      <c r="E488" s="6" t="s">
        <v>371</v>
      </c>
      <c r="F488" s="6" t="s">
        <v>299</v>
      </c>
      <c r="G488" s="6"/>
      <c r="H488" s="7">
        <f>H489+H492</f>
        <v>573174.4</v>
      </c>
      <c r="I488" s="54"/>
      <c r="J488" s="47"/>
      <c r="K488" s="47"/>
      <c r="L488" s="47"/>
      <c r="M488" s="7">
        <f t="shared" ref="M488:N488" si="165">M489+M492</f>
        <v>425000</v>
      </c>
      <c r="N488" s="7">
        <f t="shared" si="165"/>
        <v>395000</v>
      </c>
    </row>
    <row r="489" spans="1:18" ht="13.5">
      <c r="A489" s="98"/>
      <c r="B489" s="103" t="s">
        <v>355</v>
      </c>
      <c r="C489" s="6" t="s">
        <v>458</v>
      </c>
      <c r="D489" s="6" t="s">
        <v>48</v>
      </c>
      <c r="E489" s="6" t="s">
        <v>371</v>
      </c>
      <c r="F489" s="6" t="s">
        <v>86</v>
      </c>
      <c r="G489" s="6"/>
      <c r="H489" s="7">
        <f>H490+H491</f>
        <v>441386.4</v>
      </c>
      <c r="I489" s="54"/>
      <c r="J489" s="47"/>
      <c r="K489" s="47"/>
      <c r="L489" s="47"/>
      <c r="M489" s="7">
        <f t="shared" ref="M489:N489" si="166">M490+M491</f>
        <v>325000</v>
      </c>
      <c r="N489" s="7">
        <f t="shared" si="166"/>
        <v>305000</v>
      </c>
    </row>
    <row r="490" spans="1:18" ht="13.5">
      <c r="A490" s="98">
        <f>A484+1</f>
        <v>184</v>
      </c>
      <c r="B490" s="3" t="s">
        <v>23</v>
      </c>
      <c r="C490" s="6" t="s">
        <v>458</v>
      </c>
      <c r="D490" s="4" t="s">
        <v>48</v>
      </c>
      <c r="E490" s="4" t="s">
        <v>371</v>
      </c>
      <c r="F490" s="4" t="s">
        <v>86</v>
      </c>
      <c r="G490" s="4" t="s">
        <v>22</v>
      </c>
      <c r="H490" s="5">
        <v>436386.4</v>
      </c>
      <c r="I490" s="53"/>
      <c r="J490" s="5"/>
      <c r="K490" s="5"/>
      <c r="L490" s="5"/>
      <c r="M490" s="5">
        <v>320000</v>
      </c>
      <c r="N490" s="5">
        <v>300000</v>
      </c>
      <c r="O490" s="59"/>
      <c r="P490" s="8"/>
      <c r="Q490" s="30">
        <v>332456.01</v>
      </c>
    </row>
    <row r="491" spans="1:18" ht="25.5">
      <c r="A491" s="98">
        <v>185</v>
      </c>
      <c r="B491" s="36" t="s">
        <v>164</v>
      </c>
      <c r="C491" s="6" t="s">
        <v>458</v>
      </c>
      <c r="D491" s="4" t="s">
        <v>48</v>
      </c>
      <c r="E491" s="4" t="s">
        <v>371</v>
      </c>
      <c r="F491" s="135" t="s">
        <v>86</v>
      </c>
      <c r="G491" s="135" t="s">
        <v>165</v>
      </c>
      <c r="H491" s="44">
        <v>5000</v>
      </c>
      <c r="I491" s="135"/>
      <c r="J491" s="38"/>
      <c r="K491" s="46"/>
      <c r="L491" s="5"/>
      <c r="M491" s="44">
        <v>5000</v>
      </c>
      <c r="N491" s="44">
        <v>5000</v>
      </c>
    </row>
    <row r="492" spans="1:18" ht="38.25">
      <c r="A492" s="98"/>
      <c r="B492" s="1" t="s">
        <v>356</v>
      </c>
      <c r="C492" s="6" t="s">
        <v>458</v>
      </c>
      <c r="D492" s="134" t="s">
        <v>48</v>
      </c>
      <c r="E492" s="134" t="s">
        <v>371</v>
      </c>
      <c r="F492" s="134" t="s">
        <v>118</v>
      </c>
      <c r="G492" s="134"/>
      <c r="H492" s="93">
        <f>H493</f>
        <v>131788</v>
      </c>
      <c r="I492" s="134"/>
      <c r="J492" s="11"/>
      <c r="K492" s="94"/>
      <c r="L492" s="7"/>
      <c r="M492" s="93">
        <f t="shared" ref="M492:N492" si="167">M493</f>
        <v>100000</v>
      </c>
      <c r="N492" s="93">
        <f t="shared" si="167"/>
        <v>90000</v>
      </c>
    </row>
    <row r="493" spans="1:18" ht="13.5">
      <c r="A493" s="98">
        <v>186</v>
      </c>
      <c r="B493" s="3" t="s">
        <v>25</v>
      </c>
      <c r="C493" s="6" t="s">
        <v>458</v>
      </c>
      <c r="D493" s="4" t="s">
        <v>48</v>
      </c>
      <c r="E493" s="135" t="s">
        <v>371</v>
      </c>
      <c r="F493" s="4" t="s">
        <v>118</v>
      </c>
      <c r="G493" s="4" t="s">
        <v>24</v>
      </c>
      <c r="H493" s="5">
        <v>131788</v>
      </c>
      <c r="I493" s="54"/>
      <c r="J493" s="5"/>
      <c r="K493" s="5"/>
      <c r="L493" s="5"/>
      <c r="M493" s="5">
        <v>100000</v>
      </c>
      <c r="N493" s="5">
        <v>90000</v>
      </c>
      <c r="O493" s="59"/>
      <c r="P493" s="8"/>
      <c r="Q493" s="30">
        <v>98589.7</v>
      </c>
    </row>
    <row r="494" spans="1:18" ht="42" hidden="1" customHeight="1">
      <c r="A494" s="98"/>
      <c r="B494" s="1" t="s">
        <v>295</v>
      </c>
      <c r="C494" s="6" t="s">
        <v>458</v>
      </c>
      <c r="D494" s="6" t="s">
        <v>48</v>
      </c>
      <c r="E494" s="6" t="s">
        <v>372</v>
      </c>
      <c r="F494" s="4"/>
      <c r="G494" s="4"/>
      <c r="H494" s="7">
        <f>H495</f>
        <v>4000</v>
      </c>
      <c r="I494" s="54"/>
      <c r="J494" s="47"/>
      <c r="K494" s="47"/>
      <c r="L494" s="47"/>
      <c r="M494" s="7">
        <f t="shared" ref="M494:N497" si="168">M495</f>
        <v>4000</v>
      </c>
      <c r="N494" s="7">
        <f t="shared" si="168"/>
        <v>4000</v>
      </c>
      <c r="P494" s="128"/>
    </row>
    <row r="495" spans="1:18" ht="42" customHeight="1">
      <c r="A495" s="98"/>
      <c r="B495" s="1" t="s">
        <v>453</v>
      </c>
      <c r="C495" s="6" t="s">
        <v>458</v>
      </c>
      <c r="D495" s="6" t="s">
        <v>48</v>
      </c>
      <c r="E495" s="6" t="s">
        <v>372</v>
      </c>
      <c r="F495" s="6" t="s">
        <v>198</v>
      </c>
      <c r="G495" s="6"/>
      <c r="H495" s="7">
        <f>H496</f>
        <v>4000</v>
      </c>
      <c r="I495" s="52"/>
      <c r="J495" s="7"/>
      <c r="K495" s="7"/>
      <c r="L495" s="7"/>
      <c r="M495" s="7">
        <f t="shared" si="168"/>
        <v>4000</v>
      </c>
      <c r="N495" s="7">
        <f t="shared" si="168"/>
        <v>4000</v>
      </c>
    </row>
    <row r="496" spans="1:18" ht="30" customHeight="1">
      <c r="A496" s="98"/>
      <c r="B496" s="37" t="s">
        <v>273</v>
      </c>
      <c r="C496" s="6" t="s">
        <v>458</v>
      </c>
      <c r="D496" s="6" t="s">
        <v>48</v>
      </c>
      <c r="E496" s="6" t="s">
        <v>372</v>
      </c>
      <c r="F496" s="6" t="s">
        <v>199</v>
      </c>
      <c r="G496" s="6"/>
      <c r="H496" s="7">
        <f>H497</f>
        <v>4000</v>
      </c>
      <c r="I496" s="52"/>
      <c r="J496" s="7"/>
      <c r="K496" s="7"/>
      <c r="L496" s="7"/>
      <c r="M496" s="7">
        <f t="shared" si="168"/>
        <v>4000</v>
      </c>
      <c r="N496" s="7">
        <f t="shared" si="168"/>
        <v>4000</v>
      </c>
    </row>
    <row r="497" spans="1:18" ht="33" customHeight="1">
      <c r="A497" s="98">
        <v>159</v>
      </c>
      <c r="B497" s="37" t="s">
        <v>274</v>
      </c>
      <c r="C497" s="6" t="s">
        <v>458</v>
      </c>
      <c r="D497" s="6" t="s">
        <v>48</v>
      </c>
      <c r="E497" s="6" t="s">
        <v>372</v>
      </c>
      <c r="F497" s="6" t="s">
        <v>87</v>
      </c>
      <c r="G497" s="4"/>
      <c r="H497" s="7">
        <f>H498</f>
        <v>4000</v>
      </c>
      <c r="I497" s="54"/>
      <c r="J497" s="5"/>
      <c r="K497" s="5"/>
      <c r="L497" s="5"/>
      <c r="M497" s="7">
        <f t="shared" si="168"/>
        <v>4000</v>
      </c>
      <c r="N497" s="7">
        <f t="shared" si="168"/>
        <v>4000</v>
      </c>
    </row>
    <row r="498" spans="1:18" ht="28.5" customHeight="1">
      <c r="A498" s="98">
        <v>164</v>
      </c>
      <c r="B498" s="37" t="s">
        <v>153</v>
      </c>
      <c r="C498" s="6" t="s">
        <v>458</v>
      </c>
      <c r="D498" s="6" t="s">
        <v>48</v>
      </c>
      <c r="E498" s="6" t="s">
        <v>372</v>
      </c>
      <c r="F498" s="6" t="s">
        <v>87</v>
      </c>
      <c r="G498" s="6"/>
      <c r="H498" s="7">
        <f>H499+H500</f>
        <v>4000</v>
      </c>
      <c r="I498" s="52"/>
      <c r="J498" s="7"/>
      <c r="K498" s="7"/>
      <c r="L498" s="7"/>
      <c r="M498" s="7">
        <f t="shared" ref="M498:N498" si="169">M499+M500</f>
        <v>4000</v>
      </c>
      <c r="N498" s="7">
        <f t="shared" si="169"/>
        <v>4000</v>
      </c>
      <c r="P498" s="89"/>
    </row>
    <row r="499" spans="1:18" ht="34.5" customHeight="1">
      <c r="A499" s="98">
        <f t="shared" si="119"/>
        <v>165</v>
      </c>
      <c r="B499" s="3" t="s">
        <v>77</v>
      </c>
      <c r="C499" s="4" t="s">
        <v>458</v>
      </c>
      <c r="D499" s="4" t="s">
        <v>48</v>
      </c>
      <c r="E499" s="4" t="s">
        <v>372</v>
      </c>
      <c r="F499" s="4" t="s">
        <v>87</v>
      </c>
      <c r="G499" s="4" t="s">
        <v>34</v>
      </c>
      <c r="H499" s="5">
        <v>2000</v>
      </c>
      <c r="I499" s="53"/>
      <c r="J499" s="5"/>
      <c r="K499" s="5"/>
      <c r="L499" s="5"/>
      <c r="M499" s="5">
        <v>2000</v>
      </c>
      <c r="N499" s="5">
        <v>2000</v>
      </c>
      <c r="P499" s="128"/>
    </row>
    <row r="500" spans="1:18" ht="24.75" customHeight="1">
      <c r="A500" s="98">
        <v>168</v>
      </c>
      <c r="B500" s="48" t="s">
        <v>180</v>
      </c>
      <c r="C500" s="4" t="s">
        <v>458</v>
      </c>
      <c r="D500" s="135" t="s">
        <v>48</v>
      </c>
      <c r="E500" s="4" t="s">
        <v>372</v>
      </c>
      <c r="F500" s="135" t="s">
        <v>87</v>
      </c>
      <c r="G500" s="135" t="s">
        <v>181</v>
      </c>
      <c r="H500" s="5">
        <v>2000</v>
      </c>
      <c r="I500" s="53"/>
      <c r="J500" s="5"/>
      <c r="K500" s="5"/>
      <c r="L500" s="5"/>
      <c r="M500" s="5">
        <v>2000</v>
      </c>
      <c r="N500" s="5">
        <v>2000</v>
      </c>
      <c r="P500" s="128"/>
    </row>
    <row r="501" spans="1:18" ht="21.75" customHeight="1">
      <c r="A501" s="98">
        <v>187</v>
      </c>
      <c r="B501" s="9" t="s">
        <v>162</v>
      </c>
      <c r="C501" s="6" t="s">
        <v>458</v>
      </c>
      <c r="D501" s="6" t="s">
        <v>161</v>
      </c>
      <c r="E501" s="4"/>
      <c r="F501" s="4"/>
      <c r="G501" s="4"/>
      <c r="H501" s="7">
        <f>H502</f>
        <v>2147650</v>
      </c>
      <c r="I501" s="54"/>
      <c r="J501" s="5"/>
      <c r="K501" s="5"/>
      <c r="L501" s="5"/>
      <c r="M501" s="7">
        <f t="shared" ref="M501:N503" si="170">M502</f>
        <v>1046500</v>
      </c>
      <c r="N501" s="7">
        <f t="shared" si="170"/>
        <v>1024100.94</v>
      </c>
    </row>
    <row r="502" spans="1:18" ht="25.5">
      <c r="A502" s="98">
        <v>183</v>
      </c>
      <c r="B502" s="9" t="s">
        <v>411</v>
      </c>
      <c r="C502" s="6" t="s">
        <v>458</v>
      </c>
      <c r="D502" s="6" t="s">
        <v>161</v>
      </c>
      <c r="E502" s="6" t="s">
        <v>338</v>
      </c>
      <c r="F502" s="6"/>
      <c r="G502" s="6"/>
      <c r="H502" s="7">
        <f>H503</f>
        <v>2147650</v>
      </c>
      <c r="I502" s="53"/>
      <c r="J502" s="7">
        <f>J517+J520</f>
        <v>0</v>
      </c>
      <c r="K502" s="7">
        <f>K517+K520</f>
        <v>0</v>
      </c>
      <c r="L502" s="7">
        <f>L517+L520</f>
        <v>0</v>
      </c>
      <c r="M502" s="7">
        <f t="shared" si="170"/>
        <v>1046500</v>
      </c>
      <c r="N502" s="7">
        <f t="shared" si="170"/>
        <v>1024100.94</v>
      </c>
    </row>
    <row r="503" spans="1:18" ht="38.25">
      <c r="A503" s="98"/>
      <c r="B503" s="107" t="s">
        <v>373</v>
      </c>
      <c r="C503" s="6" t="s">
        <v>458</v>
      </c>
      <c r="D503" s="6" t="s">
        <v>161</v>
      </c>
      <c r="E503" s="6" t="s">
        <v>375</v>
      </c>
      <c r="F503" s="4"/>
      <c r="G503" s="6"/>
      <c r="H503" s="7">
        <f>H504</f>
        <v>2147650</v>
      </c>
      <c r="I503" s="54"/>
      <c r="J503" s="47"/>
      <c r="K503" s="47"/>
      <c r="L503" s="47"/>
      <c r="M503" s="7">
        <f t="shared" si="170"/>
        <v>1046500</v>
      </c>
      <c r="N503" s="7">
        <f t="shared" si="170"/>
        <v>1024100.94</v>
      </c>
    </row>
    <row r="504" spans="1:18" ht="25.5">
      <c r="A504" s="98"/>
      <c r="B504" s="99" t="s">
        <v>374</v>
      </c>
      <c r="C504" s="6" t="s">
        <v>458</v>
      </c>
      <c r="D504" s="6" t="s">
        <v>161</v>
      </c>
      <c r="E504" s="6" t="s">
        <v>376</v>
      </c>
      <c r="F504" s="4"/>
      <c r="G504" s="6"/>
      <c r="H504" s="7">
        <f>H505+H512+H520</f>
        <v>2147650</v>
      </c>
      <c r="I504" s="54"/>
      <c r="J504" s="47"/>
      <c r="K504" s="47"/>
      <c r="L504" s="47"/>
      <c r="M504" s="7">
        <f t="shared" ref="M504:N504" si="171">M505+M512+M520</f>
        <v>1046500</v>
      </c>
      <c r="N504" s="7">
        <f t="shared" si="171"/>
        <v>1024100.94</v>
      </c>
    </row>
    <row r="505" spans="1:18" ht="63.75">
      <c r="A505" s="98"/>
      <c r="B505" s="37" t="s">
        <v>223</v>
      </c>
      <c r="C505" s="6" t="s">
        <v>458</v>
      </c>
      <c r="D505" s="6" t="s">
        <v>161</v>
      </c>
      <c r="E505" s="6" t="s">
        <v>377</v>
      </c>
      <c r="F505" s="6" t="s">
        <v>231</v>
      </c>
      <c r="G505" s="6"/>
      <c r="H505" s="7">
        <f>H506</f>
        <v>2141000</v>
      </c>
      <c r="I505" s="54"/>
      <c r="J505" s="47"/>
      <c r="K505" s="47"/>
      <c r="L505" s="47"/>
      <c r="M505" s="7">
        <f t="shared" ref="M505:N505" si="172">M506</f>
        <v>1045000</v>
      </c>
      <c r="N505" s="7">
        <f t="shared" si="172"/>
        <v>1022600.94</v>
      </c>
    </row>
    <row r="506" spans="1:18" ht="21" customHeight="1">
      <c r="A506" s="98"/>
      <c r="B506" s="37" t="s">
        <v>354</v>
      </c>
      <c r="C506" s="6" t="s">
        <v>458</v>
      </c>
      <c r="D506" s="6" t="s">
        <v>161</v>
      </c>
      <c r="E506" s="6" t="s">
        <v>377</v>
      </c>
      <c r="F506" s="6" t="s">
        <v>299</v>
      </c>
      <c r="G506" s="6"/>
      <c r="H506" s="7">
        <f>H507+H510</f>
        <v>2141000</v>
      </c>
      <c r="I506" s="54"/>
      <c r="J506" s="47"/>
      <c r="K506" s="47"/>
      <c r="L506" s="47"/>
      <c r="M506" s="7">
        <f t="shared" ref="M506:N506" si="173">M507+M510</f>
        <v>1045000</v>
      </c>
      <c r="N506" s="7">
        <f t="shared" si="173"/>
        <v>1022600.94</v>
      </c>
    </row>
    <row r="507" spans="1:18" ht="13.5">
      <c r="A507" s="98"/>
      <c r="B507" s="103" t="s">
        <v>355</v>
      </c>
      <c r="C507" s="6" t="s">
        <v>458</v>
      </c>
      <c r="D507" s="6" t="s">
        <v>161</v>
      </c>
      <c r="E507" s="6" t="s">
        <v>377</v>
      </c>
      <c r="F507" s="6" t="s">
        <v>86</v>
      </c>
      <c r="G507" s="6"/>
      <c r="H507" s="7">
        <f>H508+H509</f>
        <v>1691000</v>
      </c>
      <c r="I507" s="54"/>
      <c r="J507" s="47"/>
      <c r="K507" s="47"/>
      <c r="L507" s="47"/>
      <c r="M507" s="7">
        <f t="shared" ref="M507:N507" si="174">M508+M509</f>
        <v>805000</v>
      </c>
      <c r="N507" s="7">
        <f t="shared" si="174"/>
        <v>790000</v>
      </c>
    </row>
    <row r="508" spans="1:18" ht="13.5">
      <c r="A508" s="98">
        <v>188</v>
      </c>
      <c r="B508" s="3" t="s">
        <v>23</v>
      </c>
      <c r="C508" s="6" t="s">
        <v>458</v>
      </c>
      <c r="D508" s="4" t="s">
        <v>161</v>
      </c>
      <c r="E508" s="4" t="s">
        <v>377</v>
      </c>
      <c r="F508" s="4" t="s">
        <v>86</v>
      </c>
      <c r="G508" s="4" t="s">
        <v>22</v>
      </c>
      <c r="H508" s="130">
        <v>1681000</v>
      </c>
      <c r="I508" s="54"/>
      <c r="J508" s="5"/>
      <c r="K508" s="5"/>
      <c r="L508" s="5"/>
      <c r="M508" s="5">
        <v>800000</v>
      </c>
      <c r="N508" s="5">
        <v>785000</v>
      </c>
      <c r="P508" s="56"/>
      <c r="Q508" s="30">
        <v>981216.72</v>
      </c>
      <c r="R508" s="32">
        <v>191000</v>
      </c>
    </row>
    <row r="509" spans="1:18" ht="25.5">
      <c r="A509" s="98">
        <v>189</v>
      </c>
      <c r="B509" s="36" t="s">
        <v>164</v>
      </c>
      <c r="C509" s="6" t="s">
        <v>458</v>
      </c>
      <c r="D509" s="4" t="s">
        <v>161</v>
      </c>
      <c r="E509" s="4" t="s">
        <v>377</v>
      </c>
      <c r="F509" s="135" t="s">
        <v>86</v>
      </c>
      <c r="G509" s="135" t="s">
        <v>165</v>
      </c>
      <c r="H509" s="44">
        <v>10000</v>
      </c>
      <c r="I509" s="135"/>
      <c r="J509" s="38"/>
      <c r="K509" s="46"/>
      <c r="L509" s="5"/>
      <c r="M509" s="44">
        <v>5000</v>
      </c>
      <c r="N509" s="44">
        <v>5000</v>
      </c>
    </row>
    <row r="510" spans="1:18" ht="38.25">
      <c r="A510" s="98"/>
      <c r="B510" s="1" t="s">
        <v>356</v>
      </c>
      <c r="C510" s="6" t="s">
        <v>458</v>
      </c>
      <c r="D510" s="134" t="s">
        <v>161</v>
      </c>
      <c r="E510" s="134" t="s">
        <v>377</v>
      </c>
      <c r="F510" s="134" t="s">
        <v>118</v>
      </c>
      <c r="G510" s="134"/>
      <c r="H510" s="93">
        <f>H511</f>
        <v>450000</v>
      </c>
      <c r="I510" s="134"/>
      <c r="J510" s="11"/>
      <c r="K510" s="94"/>
      <c r="L510" s="7"/>
      <c r="M510" s="93">
        <f t="shared" ref="M510:N510" si="175">M511</f>
        <v>240000</v>
      </c>
      <c r="N510" s="93">
        <f t="shared" si="175"/>
        <v>232600.94</v>
      </c>
    </row>
    <row r="511" spans="1:18" ht="13.5">
      <c r="A511" s="98">
        <v>190</v>
      </c>
      <c r="B511" s="3" t="s">
        <v>25</v>
      </c>
      <c r="C511" s="6" t="s">
        <v>458</v>
      </c>
      <c r="D511" s="4" t="s">
        <v>161</v>
      </c>
      <c r="E511" s="135" t="s">
        <v>377</v>
      </c>
      <c r="F511" s="4" t="s">
        <v>118</v>
      </c>
      <c r="G511" s="4" t="s">
        <v>24</v>
      </c>
      <c r="H511" s="5">
        <v>450000</v>
      </c>
      <c r="I511" s="54"/>
      <c r="J511" s="5"/>
      <c r="K511" s="5"/>
      <c r="L511" s="5"/>
      <c r="M511" s="5">
        <v>240000</v>
      </c>
      <c r="N511" s="5">
        <v>232600.94</v>
      </c>
      <c r="P511" s="89"/>
      <c r="Q511" s="30">
        <v>292708.61</v>
      </c>
      <c r="R511" s="32"/>
    </row>
    <row r="512" spans="1:18" ht="42" customHeight="1">
      <c r="A512" s="98"/>
      <c r="B512" s="1" t="s">
        <v>453</v>
      </c>
      <c r="C512" s="6" t="s">
        <v>458</v>
      </c>
      <c r="D512" s="134" t="s">
        <v>161</v>
      </c>
      <c r="E512" s="6" t="s">
        <v>378</v>
      </c>
      <c r="F512" s="4"/>
      <c r="G512" s="4"/>
      <c r="H512" s="7">
        <f>H513</f>
        <v>6000</v>
      </c>
      <c r="I512" s="54"/>
      <c r="J512" s="47"/>
      <c r="K512" s="47"/>
      <c r="L512" s="47"/>
      <c r="M512" s="7">
        <f t="shared" ref="M512:N514" si="176">M513</f>
        <v>1000</v>
      </c>
      <c r="N512" s="7">
        <f t="shared" si="176"/>
        <v>1000</v>
      </c>
      <c r="P512" s="128"/>
    </row>
    <row r="513" spans="1:18" ht="27.75" customHeight="1">
      <c r="A513" s="98"/>
      <c r="B513" s="67" t="s">
        <v>201</v>
      </c>
      <c r="C513" s="6" t="s">
        <v>458</v>
      </c>
      <c r="D513" s="134" t="s">
        <v>161</v>
      </c>
      <c r="E513" s="6" t="s">
        <v>378</v>
      </c>
      <c r="F513" s="6" t="s">
        <v>198</v>
      </c>
      <c r="G513" s="6"/>
      <c r="H513" s="7">
        <f>H514</f>
        <v>6000</v>
      </c>
      <c r="I513" s="52"/>
      <c r="J513" s="7"/>
      <c r="K513" s="7"/>
      <c r="L513" s="7"/>
      <c r="M513" s="7">
        <f t="shared" si="176"/>
        <v>1000</v>
      </c>
      <c r="N513" s="7">
        <f t="shared" si="176"/>
        <v>1000</v>
      </c>
    </row>
    <row r="514" spans="1:18" ht="27.75" customHeight="1">
      <c r="A514" s="98"/>
      <c r="B514" s="67" t="s">
        <v>200</v>
      </c>
      <c r="C514" s="6" t="s">
        <v>458</v>
      </c>
      <c r="D514" s="134" t="s">
        <v>161</v>
      </c>
      <c r="E514" s="6" t="s">
        <v>378</v>
      </c>
      <c r="F514" s="6" t="s">
        <v>199</v>
      </c>
      <c r="G514" s="6"/>
      <c r="H514" s="7">
        <f>H515</f>
        <v>6000</v>
      </c>
      <c r="I514" s="52"/>
      <c r="J514" s="7"/>
      <c r="K514" s="7"/>
      <c r="L514" s="7"/>
      <c r="M514" s="7">
        <f t="shared" si="176"/>
        <v>1000</v>
      </c>
      <c r="N514" s="7">
        <f t="shared" si="176"/>
        <v>1000</v>
      </c>
    </row>
    <row r="515" spans="1:18" ht="13.5">
      <c r="A515" s="98">
        <v>191</v>
      </c>
      <c r="B515" s="37" t="s">
        <v>153</v>
      </c>
      <c r="C515" s="6" t="s">
        <v>458</v>
      </c>
      <c r="D515" s="6" t="s">
        <v>161</v>
      </c>
      <c r="E515" s="6" t="s">
        <v>378</v>
      </c>
      <c r="F515" s="6" t="s">
        <v>87</v>
      </c>
      <c r="G515" s="4"/>
      <c r="H515" s="7">
        <f>H516+H517+H518+H519</f>
        <v>6000</v>
      </c>
      <c r="I515" s="54"/>
      <c r="J515" s="5"/>
      <c r="K515" s="5"/>
      <c r="L515" s="5"/>
      <c r="M515" s="7">
        <f t="shared" ref="M515:N515" si="177">M516+M517+M518+M519</f>
        <v>1000</v>
      </c>
      <c r="N515" s="7">
        <f t="shared" si="177"/>
        <v>1000</v>
      </c>
    </row>
    <row r="516" spans="1:18" ht="13.5" hidden="1">
      <c r="A516" s="98">
        <v>192</v>
      </c>
      <c r="B516" s="3" t="s">
        <v>184</v>
      </c>
      <c r="C516" s="6" t="s">
        <v>458</v>
      </c>
      <c r="D516" s="4" t="s">
        <v>161</v>
      </c>
      <c r="E516" s="4" t="s">
        <v>378</v>
      </c>
      <c r="F516" s="4" t="s">
        <v>87</v>
      </c>
      <c r="G516" s="4" t="s">
        <v>175</v>
      </c>
      <c r="H516" s="5"/>
      <c r="I516" s="54"/>
      <c r="J516" s="5"/>
      <c r="K516" s="5"/>
      <c r="L516" s="5"/>
      <c r="M516" s="5"/>
      <c r="N516" s="5"/>
    </row>
    <row r="517" spans="1:18" ht="13.5" hidden="1" customHeight="1">
      <c r="A517" s="98">
        <v>193</v>
      </c>
      <c r="B517" s="50" t="s">
        <v>177</v>
      </c>
      <c r="C517" s="6" t="s">
        <v>458</v>
      </c>
      <c r="D517" s="4" t="s">
        <v>161</v>
      </c>
      <c r="E517" s="4" t="s">
        <v>378</v>
      </c>
      <c r="F517" s="4" t="s">
        <v>87</v>
      </c>
      <c r="G517" s="4" t="s">
        <v>176</v>
      </c>
      <c r="H517" s="5"/>
      <c r="I517" s="54"/>
      <c r="J517" s="5"/>
      <c r="K517" s="5"/>
      <c r="L517" s="5"/>
      <c r="M517" s="5"/>
      <c r="N517" s="5"/>
    </row>
    <row r="518" spans="1:18" ht="24.75" customHeight="1">
      <c r="A518" s="98">
        <v>194</v>
      </c>
      <c r="B518" s="48" t="s">
        <v>180</v>
      </c>
      <c r="C518" s="6" t="s">
        <v>458</v>
      </c>
      <c r="D518" s="135" t="s">
        <v>161</v>
      </c>
      <c r="E518" s="4" t="s">
        <v>378</v>
      </c>
      <c r="F518" s="135" t="s">
        <v>87</v>
      </c>
      <c r="G518" s="135" t="s">
        <v>181</v>
      </c>
      <c r="H518" s="5">
        <v>6000</v>
      </c>
      <c r="I518" s="53"/>
      <c r="J518" s="5"/>
      <c r="K518" s="5"/>
      <c r="L518" s="5"/>
      <c r="M518" s="5">
        <v>1000</v>
      </c>
      <c r="N518" s="5">
        <v>1000</v>
      </c>
      <c r="R518" s="32"/>
    </row>
    <row r="519" spans="1:18" ht="25.5" hidden="1" customHeight="1">
      <c r="A519" s="98">
        <v>195</v>
      </c>
      <c r="B519" s="48" t="s">
        <v>182</v>
      </c>
      <c r="C519" s="6" t="s">
        <v>458</v>
      </c>
      <c r="D519" s="4" t="s">
        <v>161</v>
      </c>
      <c r="E519" s="4" t="s">
        <v>378</v>
      </c>
      <c r="F519" s="4" t="s">
        <v>87</v>
      </c>
      <c r="G519" s="4" t="s">
        <v>183</v>
      </c>
      <c r="H519" s="5"/>
      <c r="I519" s="53"/>
      <c r="J519" s="5"/>
      <c r="K519" s="5"/>
      <c r="L519" s="5"/>
      <c r="M519" s="5"/>
      <c r="N519" s="5"/>
    </row>
    <row r="520" spans="1:18" ht="12.75" customHeight="1">
      <c r="A520" s="98">
        <v>196</v>
      </c>
      <c r="B520" s="49" t="s">
        <v>188</v>
      </c>
      <c r="C520" s="6" t="s">
        <v>458</v>
      </c>
      <c r="D520" s="6" t="s">
        <v>161</v>
      </c>
      <c r="E520" s="6" t="s">
        <v>379</v>
      </c>
      <c r="F520" s="6" t="s">
        <v>189</v>
      </c>
      <c r="G520" s="4"/>
      <c r="H520" s="7">
        <f>H521</f>
        <v>650</v>
      </c>
      <c r="I520" s="53"/>
      <c r="J520" s="5"/>
      <c r="K520" s="5"/>
      <c r="L520" s="5"/>
      <c r="M520" s="7">
        <f t="shared" ref="M520:N520" si="178">M521</f>
        <v>500</v>
      </c>
      <c r="N520" s="7">
        <f t="shared" si="178"/>
        <v>500</v>
      </c>
    </row>
    <row r="521" spans="1:18" ht="13.5" customHeight="1">
      <c r="A521" s="98"/>
      <c r="B521" s="1" t="s">
        <v>245</v>
      </c>
      <c r="C521" s="6" t="s">
        <v>458</v>
      </c>
      <c r="D521" s="6" t="s">
        <v>161</v>
      </c>
      <c r="E521" s="6" t="s">
        <v>379</v>
      </c>
      <c r="F521" s="134" t="s">
        <v>123</v>
      </c>
      <c r="G521" s="4"/>
      <c r="H521" s="5">
        <f>H522+H523+H524</f>
        <v>650</v>
      </c>
      <c r="I521" s="53"/>
      <c r="J521" s="5"/>
      <c r="K521" s="5"/>
      <c r="L521" s="5"/>
      <c r="M521" s="5">
        <f t="shared" ref="M521:N521" si="179">M522+M523+M524</f>
        <v>500</v>
      </c>
      <c r="N521" s="5">
        <f t="shared" si="179"/>
        <v>500</v>
      </c>
      <c r="O521" s="95"/>
      <c r="P521" s="56"/>
      <c r="R521" s="32"/>
    </row>
    <row r="522" spans="1:18" ht="25.5" hidden="1" customHeight="1">
      <c r="A522" s="98">
        <v>197</v>
      </c>
      <c r="B522" s="48" t="s">
        <v>157</v>
      </c>
      <c r="C522" s="6" t="s">
        <v>458</v>
      </c>
      <c r="D522" s="4" t="s">
        <v>161</v>
      </c>
      <c r="E522" s="4" t="s">
        <v>379</v>
      </c>
      <c r="F522" s="4" t="s">
        <v>123</v>
      </c>
      <c r="G522" s="4" t="s">
        <v>156</v>
      </c>
      <c r="H522" s="5"/>
      <c r="I522" s="53"/>
      <c r="J522" s="5"/>
      <c r="K522" s="5"/>
      <c r="L522" s="5"/>
      <c r="M522" s="5"/>
      <c r="N522" s="5"/>
      <c r="R522" s="32"/>
    </row>
    <row r="523" spans="1:18" ht="26.25" hidden="1" customHeight="1">
      <c r="A523" s="98">
        <v>198</v>
      </c>
      <c r="B523" s="51" t="s">
        <v>174</v>
      </c>
      <c r="C523" s="6" t="s">
        <v>458</v>
      </c>
      <c r="D523" s="4" t="s">
        <v>161</v>
      </c>
      <c r="E523" s="4" t="s">
        <v>379</v>
      </c>
      <c r="F523" s="4" t="s">
        <v>123</v>
      </c>
      <c r="G523" s="4" t="s">
        <v>173</v>
      </c>
      <c r="H523" s="5"/>
      <c r="I523" s="53"/>
      <c r="J523" s="5"/>
      <c r="K523" s="5"/>
      <c r="L523" s="5"/>
      <c r="M523" s="5"/>
      <c r="N523" s="5"/>
      <c r="R523" s="32"/>
    </row>
    <row r="524" spans="1:18" ht="24.75" customHeight="1">
      <c r="A524" s="98">
        <v>199</v>
      </c>
      <c r="B524" s="120" t="s">
        <v>157</v>
      </c>
      <c r="C524" s="6" t="s">
        <v>458</v>
      </c>
      <c r="D524" s="4" t="s">
        <v>161</v>
      </c>
      <c r="E524" s="4" t="s">
        <v>379</v>
      </c>
      <c r="F524" s="4" t="s">
        <v>123</v>
      </c>
      <c r="G524" s="4" t="s">
        <v>156</v>
      </c>
      <c r="H524" s="130">
        <v>650</v>
      </c>
      <c r="I524" s="53"/>
      <c r="J524" s="5"/>
      <c r="K524" s="5"/>
      <c r="L524" s="5"/>
      <c r="M524" s="5">
        <v>500</v>
      </c>
      <c r="N524" s="5">
        <v>500</v>
      </c>
      <c r="Q524" s="30">
        <v>625</v>
      </c>
      <c r="R524" s="32">
        <v>150</v>
      </c>
    </row>
    <row r="525" spans="1:18" ht="13.5">
      <c r="A525" s="98">
        <v>200</v>
      </c>
      <c r="B525" s="1" t="s">
        <v>380</v>
      </c>
      <c r="C525" s="6" t="s">
        <v>458</v>
      </c>
      <c r="D525" s="6" t="s">
        <v>147</v>
      </c>
      <c r="E525" s="4"/>
      <c r="F525" s="4"/>
      <c r="G525" s="4"/>
      <c r="H525" s="7">
        <f t="shared" ref="H525:H531" si="180">H526</f>
        <v>139200</v>
      </c>
      <c r="I525" s="54"/>
      <c r="J525" s="5"/>
      <c r="K525" s="5"/>
      <c r="L525" s="5"/>
      <c r="M525" s="7">
        <f t="shared" ref="M525:N531" si="181">M526</f>
        <v>139200</v>
      </c>
      <c r="N525" s="7">
        <f t="shared" si="181"/>
        <v>139200</v>
      </c>
    </row>
    <row r="526" spans="1:18" ht="13.5">
      <c r="A526" s="98">
        <v>201</v>
      </c>
      <c r="B526" s="1" t="s">
        <v>149</v>
      </c>
      <c r="C526" s="6" t="s">
        <v>458</v>
      </c>
      <c r="D526" s="6" t="s">
        <v>150</v>
      </c>
      <c r="E526" s="4"/>
      <c r="F526" s="4"/>
      <c r="G526" s="4"/>
      <c r="H526" s="7">
        <f t="shared" si="180"/>
        <v>139200</v>
      </c>
      <c r="I526" s="54"/>
      <c r="J526" s="7"/>
      <c r="K526" s="7"/>
      <c r="L526" s="7"/>
      <c r="M526" s="7">
        <f t="shared" si="181"/>
        <v>139200</v>
      </c>
      <c r="N526" s="7">
        <f t="shared" si="181"/>
        <v>139200</v>
      </c>
    </row>
    <row r="527" spans="1:18" ht="25.5">
      <c r="A527" s="98"/>
      <c r="B527" s="108" t="s">
        <v>385</v>
      </c>
      <c r="C527" s="6" t="s">
        <v>458</v>
      </c>
      <c r="D527" s="6" t="s">
        <v>150</v>
      </c>
      <c r="E527" s="134" t="s">
        <v>236</v>
      </c>
      <c r="F527" s="4"/>
      <c r="G527" s="4"/>
      <c r="H527" s="7">
        <f t="shared" si="180"/>
        <v>139200</v>
      </c>
      <c r="I527" s="54"/>
      <c r="J527" s="7"/>
      <c r="K527" s="7"/>
      <c r="L527" s="7"/>
      <c r="M527" s="7">
        <f t="shared" si="181"/>
        <v>139200</v>
      </c>
      <c r="N527" s="7">
        <f t="shared" si="181"/>
        <v>139200</v>
      </c>
    </row>
    <row r="528" spans="1:18" ht="13.5">
      <c r="A528" s="98"/>
      <c r="B528" s="9" t="s">
        <v>383</v>
      </c>
      <c r="C528" s="6" t="s">
        <v>458</v>
      </c>
      <c r="D528" s="6" t="s">
        <v>150</v>
      </c>
      <c r="E528" s="134" t="s">
        <v>386</v>
      </c>
      <c r="F528" s="4"/>
      <c r="G528" s="4"/>
      <c r="H528" s="7">
        <f t="shared" si="180"/>
        <v>139200</v>
      </c>
      <c r="I528" s="54"/>
      <c r="J528" s="7"/>
      <c r="K528" s="7"/>
      <c r="L528" s="7"/>
      <c r="M528" s="7">
        <f t="shared" si="181"/>
        <v>139200</v>
      </c>
      <c r="N528" s="7">
        <f t="shared" si="181"/>
        <v>139200</v>
      </c>
    </row>
    <row r="529" spans="1:17" ht="25.5">
      <c r="A529" s="98"/>
      <c r="B529" s="118" t="s">
        <v>384</v>
      </c>
      <c r="C529" s="6" t="s">
        <v>458</v>
      </c>
      <c r="D529" s="6" t="s">
        <v>150</v>
      </c>
      <c r="E529" s="134" t="s">
        <v>387</v>
      </c>
      <c r="F529" s="4"/>
      <c r="G529" s="4"/>
      <c r="H529" s="7">
        <f t="shared" si="180"/>
        <v>139200</v>
      </c>
      <c r="I529" s="54"/>
      <c r="J529" s="7"/>
      <c r="K529" s="7"/>
      <c r="L529" s="7"/>
      <c r="M529" s="7">
        <f t="shared" si="181"/>
        <v>139200</v>
      </c>
      <c r="N529" s="7">
        <f t="shared" si="181"/>
        <v>139200</v>
      </c>
    </row>
    <row r="530" spans="1:17" ht="30.75" customHeight="1">
      <c r="A530" s="98">
        <v>202</v>
      </c>
      <c r="B530" s="3" t="s">
        <v>381</v>
      </c>
      <c r="C530" s="6" t="s">
        <v>458</v>
      </c>
      <c r="D530" s="4" t="s">
        <v>150</v>
      </c>
      <c r="E530" s="135" t="s">
        <v>388</v>
      </c>
      <c r="F530" s="4" t="s">
        <v>151</v>
      </c>
      <c r="G530" s="4"/>
      <c r="H530" s="5">
        <f t="shared" si="180"/>
        <v>139200</v>
      </c>
      <c r="I530" s="54"/>
      <c r="J530" s="5"/>
      <c r="K530" s="5"/>
      <c r="L530" s="5"/>
      <c r="M530" s="5">
        <f t="shared" si="181"/>
        <v>139200</v>
      </c>
      <c r="N530" s="5">
        <f t="shared" si="181"/>
        <v>139200</v>
      </c>
    </row>
    <row r="531" spans="1:17" ht="25.5">
      <c r="A531" s="98">
        <v>203</v>
      </c>
      <c r="B531" s="3" t="s">
        <v>382</v>
      </c>
      <c r="C531" s="6" t="s">
        <v>458</v>
      </c>
      <c r="D531" s="4" t="s">
        <v>150</v>
      </c>
      <c r="E531" s="135" t="s">
        <v>388</v>
      </c>
      <c r="F531" s="4" t="s">
        <v>152</v>
      </c>
      <c r="G531" s="4"/>
      <c r="H531" s="5">
        <f t="shared" si="180"/>
        <v>139200</v>
      </c>
      <c r="I531" s="54"/>
      <c r="J531" s="5"/>
      <c r="K531" s="5"/>
      <c r="L531" s="5"/>
      <c r="M531" s="5">
        <f t="shared" si="181"/>
        <v>139200</v>
      </c>
      <c r="N531" s="5">
        <f t="shared" si="181"/>
        <v>139200</v>
      </c>
    </row>
    <row r="532" spans="1:17" ht="27" customHeight="1">
      <c r="A532" s="98">
        <v>204</v>
      </c>
      <c r="B532" s="3" t="s">
        <v>195</v>
      </c>
      <c r="C532" s="6" t="s">
        <v>458</v>
      </c>
      <c r="D532" s="4" t="s">
        <v>150</v>
      </c>
      <c r="E532" s="135" t="s">
        <v>388</v>
      </c>
      <c r="F532" s="4" t="s">
        <v>152</v>
      </c>
      <c r="G532" s="4" t="s">
        <v>194</v>
      </c>
      <c r="H532" s="5">
        <v>139200</v>
      </c>
      <c r="I532" s="54"/>
      <c r="J532" s="5"/>
      <c r="K532" s="5"/>
      <c r="L532" s="5"/>
      <c r="M532" s="5">
        <v>139200</v>
      </c>
      <c r="N532" s="5">
        <v>139200</v>
      </c>
      <c r="Q532" s="30">
        <v>107615</v>
      </c>
    </row>
    <row r="533" spans="1:17" ht="14.25" customHeight="1">
      <c r="A533" s="98">
        <v>205</v>
      </c>
      <c r="B533" s="107" t="s">
        <v>389</v>
      </c>
      <c r="C533" s="6" t="s">
        <v>458</v>
      </c>
      <c r="D533" s="6" t="s">
        <v>105</v>
      </c>
      <c r="E533" s="6"/>
      <c r="F533" s="6" t="s">
        <v>18</v>
      </c>
      <c r="G533" s="6" t="s">
        <v>18</v>
      </c>
      <c r="H533" s="7">
        <f t="shared" ref="H533:H538" si="182">H534</f>
        <v>74190</v>
      </c>
      <c r="I533" s="54"/>
      <c r="J533" s="47">
        <f>J537</f>
        <v>0</v>
      </c>
      <c r="K533" s="47">
        <f>K537</f>
        <v>0</v>
      </c>
      <c r="L533" s="47">
        <f>L537</f>
        <v>0</v>
      </c>
      <c r="M533" s="7">
        <f t="shared" ref="M533:N541" si="183">M534</f>
        <v>2000</v>
      </c>
      <c r="N533" s="7">
        <f t="shared" si="183"/>
        <v>2000</v>
      </c>
    </row>
    <row r="534" spans="1:17" ht="14.25" customHeight="1">
      <c r="A534" s="98"/>
      <c r="B534" s="107" t="s">
        <v>106</v>
      </c>
      <c r="C534" s="6" t="s">
        <v>458</v>
      </c>
      <c r="D534" s="6" t="s">
        <v>107</v>
      </c>
      <c r="E534" s="6"/>
      <c r="F534" s="6"/>
      <c r="G534" s="6"/>
      <c r="H534" s="7">
        <f>H535+H543</f>
        <v>74190</v>
      </c>
      <c r="I534" s="54"/>
      <c r="J534" s="47"/>
      <c r="K534" s="47"/>
      <c r="L534" s="47"/>
      <c r="M534" s="7">
        <f t="shared" si="183"/>
        <v>2000</v>
      </c>
      <c r="N534" s="7">
        <f t="shared" si="183"/>
        <v>2000</v>
      </c>
    </row>
    <row r="535" spans="1:17" ht="26.25" customHeight="1">
      <c r="A535" s="98"/>
      <c r="B535" s="9" t="s">
        <v>411</v>
      </c>
      <c r="C535" s="6" t="s">
        <v>458</v>
      </c>
      <c r="D535" s="6" t="s">
        <v>107</v>
      </c>
      <c r="E535" s="6" t="s">
        <v>338</v>
      </c>
      <c r="F535" s="6"/>
      <c r="G535" s="6"/>
      <c r="H535" s="7">
        <f t="shared" si="182"/>
        <v>2000</v>
      </c>
      <c r="I535" s="54"/>
      <c r="J535" s="47"/>
      <c r="K535" s="47"/>
      <c r="L535" s="47"/>
      <c r="M535" s="7">
        <f t="shared" si="183"/>
        <v>2000</v>
      </c>
      <c r="N535" s="7">
        <f t="shared" si="183"/>
        <v>2000</v>
      </c>
    </row>
    <row r="536" spans="1:17" ht="24" customHeight="1">
      <c r="A536" s="98"/>
      <c r="B536" s="9" t="s">
        <v>390</v>
      </c>
      <c r="C536" s="6" t="s">
        <v>458</v>
      </c>
      <c r="D536" s="6" t="s">
        <v>107</v>
      </c>
      <c r="E536" s="6" t="s">
        <v>339</v>
      </c>
      <c r="F536" s="6"/>
      <c r="G536" s="6"/>
      <c r="H536" s="7">
        <f t="shared" si="182"/>
        <v>2000</v>
      </c>
      <c r="I536" s="54"/>
      <c r="J536" s="47"/>
      <c r="K536" s="47"/>
      <c r="L536" s="47"/>
      <c r="M536" s="7">
        <f t="shared" si="183"/>
        <v>2000</v>
      </c>
      <c r="N536" s="7">
        <f t="shared" si="183"/>
        <v>2000</v>
      </c>
    </row>
    <row r="537" spans="1:17" ht="39" customHeight="1">
      <c r="A537" s="98">
        <f>A533+1</f>
        <v>206</v>
      </c>
      <c r="B537" s="1" t="s">
        <v>391</v>
      </c>
      <c r="C537" s="6" t="s">
        <v>458</v>
      </c>
      <c r="D537" s="6" t="s">
        <v>107</v>
      </c>
      <c r="E537" s="6" t="s">
        <v>340</v>
      </c>
      <c r="F537" s="6"/>
      <c r="G537" s="6"/>
      <c r="H537" s="7">
        <f t="shared" si="182"/>
        <v>2000</v>
      </c>
      <c r="I537" s="54"/>
      <c r="J537" s="47">
        <f xml:space="preserve"> J542</f>
        <v>0</v>
      </c>
      <c r="K537" s="47">
        <f xml:space="preserve"> K542</f>
        <v>0</v>
      </c>
      <c r="L537" s="47">
        <f xml:space="preserve"> L542</f>
        <v>0</v>
      </c>
      <c r="M537" s="7">
        <f t="shared" si="183"/>
        <v>2000</v>
      </c>
      <c r="N537" s="7">
        <f t="shared" si="183"/>
        <v>2000</v>
      </c>
    </row>
    <row r="538" spans="1:17" ht="78" customHeight="1">
      <c r="A538" s="98">
        <v>176</v>
      </c>
      <c r="B538" s="58" t="s">
        <v>452</v>
      </c>
      <c r="C538" s="6" t="s">
        <v>458</v>
      </c>
      <c r="D538" s="6" t="s">
        <v>107</v>
      </c>
      <c r="E538" s="6" t="s">
        <v>341</v>
      </c>
      <c r="F538" s="6"/>
      <c r="G538" s="6"/>
      <c r="H538" s="7">
        <f t="shared" si="182"/>
        <v>2000</v>
      </c>
      <c r="I538" s="52"/>
      <c r="J538" s="7">
        <f>J542</f>
        <v>0</v>
      </c>
      <c r="K538" s="7">
        <f>K542</f>
        <v>0</v>
      </c>
      <c r="L538" s="7">
        <f>L542</f>
        <v>0</v>
      </c>
      <c r="M538" s="7">
        <f t="shared" si="183"/>
        <v>2000</v>
      </c>
      <c r="N538" s="7">
        <f t="shared" si="183"/>
        <v>2000</v>
      </c>
    </row>
    <row r="539" spans="1:17" ht="28.5" customHeight="1">
      <c r="A539" s="98">
        <v>145</v>
      </c>
      <c r="B539" s="67" t="s">
        <v>201</v>
      </c>
      <c r="C539" s="6" t="s">
        <v>458</v>
      </c>
      <c r="D539" s="6" t="s">
        <v>107</v>
      </c>
      <c r="E539" s="6" t="s">
        <v>341</v>
      </c>
      <c r="F539" s="6" t="s">
        <v>198</v>
      </c>
      <c r="G539" s="4"/>
      <c r="H539" s="7">
        <f t="shared" ref="H539:H541" si="184">H540</f>
        <v>2000</v>
      </c>
      <c r="I539" s="52"/>
      <c r="J539" s="7"/>
      <c r="K539" s="7"/>
      <c r="L539" s="7"/>
      <c r="M539" s="7">
        <f t="shared" si="183"/>
        <v>2000</v>
      </c>
      <c r="N539" s="7">
        <f t="shared" si="183"/>
        <v>2000</v>
      </c>
    </row>
    <row r="540" spans="1:17" ht="27" customHeight="1">
      <c r="A540" s="98">
        <v>146</v>
      </c>
      <c r="B540" s="67" t="s">
        <v>200</v>
      </c>
      <c r="C540" s="6" t="s">
        <v>458</v>
      </c>
      <c r="D540" s="6" t="s">
        <v>107</v>
      </c>
      <c r="E540" s="6" t="s">
        <v>341</v>
      </c>
      <c r="F540" s="6" t="s">
        <v>199</v>
      </c>
      <c r="G540" s="4"/>
      <c r="H540" s="7">
        <f t="shared" si="184"/>
        <v>2000</v>
      </c>
      <c r="I540" s="52"/>
      <c r="J540" s="7"/>
      <c r="K540" s="7"/>
      <c r="L540" s="7"/>
      <c r="M540" s="7">
        <f t="shared" si="183"/>
        <v>2000</v>
      </c>
      <c r="N540" s="7">
        <f t="shared" si="183"/>
        <v>2000</v>
      </c>
    </row>
    <row r="541" spans="1:17" ht="20.25" customHeight="1">
      <c r="A541" s="112">
        <v>147</v>
      </c>
      <c r="B541" s="37" t="s">
        <v>153</v>
      </c>
      <c r="C541" s="6" t="s">
        <v>458</v>
      </c>
      <c r="D541" s="6" t="s">
        <v>107</v>
      </c>
      <c r="E541" s="6" t="s">
        <v>341</v>
      </c>
      <c r="F541" s="6" t="s">
        <v>87</v>
      </c>
      <c r="G541" s="4"/>
      <c r="H541" s="7">
        <f t="shared" si="184"/>
        <v>2000</v>
      </c>
      <c r="I541" s="52"/>
      <c r="J541" s="7"/>
      <c r="K541" s="7"/>
      <c r="L541" s="7"/>
      <c r="M541" s="7">
        <f t="shared" si="183"/>
        <v>2000</v>
      </c>
      <c r="N541" s="7">
        <f t="shared" si="183"/>
        <v>2000</v>
      </c>
    </row>
    <row r="542" spans="1:17" ht="13.5">
      <c r="A542" s="98">
        <f>A537+1</f>
        <v>207</v>
      </c>
      <c r="B542" s="50" t="s">
        <v>171</v>
      </c>
      <c r="C542" s="6" t="s">
        <v>458</v>
      </c>
      <c r="D542" s="4" t="s">
        <v>107</v>
      </c>
      <c r="E542" s="4" t="s">
        <v>341</v>
      </c>
      <c r="F542" s="4" t="s">
        <v>87</v>
      </c>
      <c r="G542" s="4" t="s">
        <v>170</v>
      </c>
      <c r="H542" s="5">
        <v>2000</v>
      </c>
      <c r="I542" s="78"/>
      <c r="J542" s="5"/>
      <c r="K542" s="5"/>
      <c r="L542" s="5"/>
      <c r="M542" s="5">
        <v>2000</v>
      </c>
      <c r="N542" s="5">
        <v>2000</v>
      </c>
    </row>
    <row r="543" spans="1:17" ht="33" customHeight="1">
      <c r="A543" s="98"/>
      <c r="B543" s="108" t="s">
        <v>444</v>
      </c>
      <c r="C543" s="6" t="s">
        <v>458</v>
      </c>
      <c r="D543" s="6" t="s">
        <v>107</v>
      </c>
      <c r="E543" s="101" t="s">
        <v>445</v>
      </c>
      <c r="F543" s="4"/>
      <c r="G543" s="4"/>
      <c r="H543" s="7">
        <f t="shared" ref="H543:H548" si="185">H544</f>
        <v>72190</v>
      </c>
      <c r="I543" s="52"/>
      <c r="J543" s="7"/>
      <c r="K543" s="7"/>
      <c r="L543" s="7"/>
      <c r="M543" s="7">
        <f t="shared" ref="M543:N548" si="186">M544</f>
        <v>0</v>
      </c>
      <c r="N543" s="7">
        <f t="shared" si="186"/>
        <v>0</v>
      </c>
    </row>
    <row r="544" spans="1:17" ht="27" customHeight="1">
      <c r="A544" s="98"/>
      <c r="B544" s="108" t="s">
        <v>446</v>
      </c>
      <c r="C544" s="6" t="s">
        <v>458</v>
      </c>
      <c r="D544" s="6" t="s">
        <v>107</v>
      </c>
      <c r="E544" s="101" t="s">
        <v>447</v>
      </c>
      <c r="F544" s="4"/>
      <c r="G544" s="4"/>
      <c r="H544" s="7">
        <f t="shared" si="185"/>
        <v>72190</v>
      </c>
      <c r="I544" s="52"/>
      <c r="J544" s="7"/>
      <c r="K544" s="7"/>
      <c r="L544" s="7"/>
      <c r="M544" s="7">
        <f t="shared" si="186"/>
        <v>0</v>
      </c>
      <c r="N544" s="7">
        <f t="shared" si="186"/>
        <v>0</v>
      </c>
    </row>
    <row r="545" spans="1:18" ht="27.75" customHeight="1">
      <c r="A545" s="98"/>
      <c r="B545" s="108" t="s">
        <v>448</v>
      </c>
      <c r="C545" s="6" t="s">
        <v>458</v>
      </c>
      <c r="D545" s="6" t="s">
        <v>107</v>
      </c>
      <c r="E545" s="101" t="s">
        <v>449</v>
      </c>
      <c r="F545" s="4"/>
      <c r="G545" s="4"/>
      <c r="H545" s="7">
        <f t="shared" si="185"/>
        <v>72190</v>
      </c>
      <c r="I545" s="52"/>
      <c r="J545" s="7"/>
      <c r="K545" s="7"/>
      <c r="L545" s="7"/>
      <c r="M545" s="7">
        <f t="shared" si="186"/>
        <v>0</v>
      </c>
      <c r="N545" s="7">
        <f t="shared" si="186"/>
        <v>0</v>
      </c>
    </row>
    <row r="546" spans="1:18" ht="27.75" customHeight="1">
      <c r="A546" s="98"/>
      <c r="B546" s="1" t="s">
        <v>144</v>
      </c>
      <c r="C546" s="6" t="s">
        <v>458</v>
      </c>
      <c r="D546" s="6" t="s">
        <v>107</v>
      </c>
      <c r="E546" s="101" t="s">
        <v>443</v>
      </c>
      <c r="F546" s="4"/>
      <c r="G546" s="4"/>
      <c r="H546" s="7">
        <f t="shared" si="185"/>
        <v>72190</v>
      </c>
      <c r="I546" s="52"/>
      <c r="J546" s="7"/>
      <c r="K546" s="7"/>
      <c r="L546" s="7"/>
      <c r="M546" s="7">
        <f t="shared" si="186"/>
        <v>0</v>
      </c>
      <c r="N546" s="7">
        <f t="shared" si="186"/>
        <v>0</v>
      </c>
    </row>
    <row r="547" spans="1:18" ht="26.25" customHeight="1">
      <c r="A547" s="98"/>
      <c r="B547" s="57" t="s">
        <v>202</v>
      </c>
      <c r="C547" s="6" t="s">
        <v>458</v>
      </c>
      <c r="D547" s="4" t="s">
        <v>107</v>
      </c>
      <c r="E547" s="102" t="s">
        <v>443</v>
      </c>
      <c r="F547" s="4" t="s">
        <v>198</v>
      </c>
      <c r="G547" s="4"/>
      <c r="H547" s="5">
        <f t="shared" si="185"/>
        <v>72190</v>
      </c>
      <c r="I547" s="53"/>
      <c r="J547" s="5"/>
      <c r="K547" s="5"/>
      <c r="L547" s="5"/>
      <c r="M547" s="5">
        <f t="shared" si="186"/>
        <v>0</v>
      </c>
      <c r="N547" s="5">
        <f t="shared" si="186"/>
        <v>0</v>
      </c>
    </row>
    <row r="548" spans="1:18" ht="29.25" customHeight="1">
      <c r="A548" s="98"/>
      <c r="B548" s="57" t="s">
        <v>200</v>
      </c>
      <c r="C548" s="6" t="s">
        <v>458</v>
      </c>
      <c r="D548" s="4" t="s">
        <v>107</v>
      </c>
      <c r="E548" s="102" t="s">
        <v>443</v>
      </c>
      <c r="F548" s="4" t="s">
        <v>199</v>
      </c>
      <c r="G548" s="4"/>
      <c r="H548" s="5">
        <f t="shared" si="185"/>
        <v>72190</v>
      </c>
      <c r="I548" s="53"/>
      <c r="J548" s="5"/>
      <c r="K548" s="5"/>
      <c r="L548" s="5"/>
      <c r="M548" s="5">
        <f t="shared" si="186"/>
        <v>0</v>
      </c>
      <c r="N548" s="5">
        <f t="shared" si="186"/>
        <v>0</v>
      </c>
    </row>
    <row r="549" spans="1:18" ht="20.25" customHeight="1">
      <c r="A549" s="98"/>
      <c r="B549" s="36" t="s">
        <v>153</v>
      </c>
      <c r="C549" s="6" t="s">
        <v>458</v>
      </c>
      <c r="D549" s="4" t="s">
        <v>107</v>
      </c>
      <c r="E549" s="102" t="s">
        <v>443</v>
      </c>
      <c r="F549" s="4" t="s">
        <v>87</v>
      </c>
      <c r="G549" s="4"/>
      <c r="H549" s="5">
        <f>H550+H551</f>
        <v>72190</v>
      </c>
      <c r="I549" s="53"/>
      <c r="J549" s="5"/>
      <c r="K549" s="5"/>
      <c r="L549" s="5"/>
      <c r="M549" s="5">
        <f>M551</f>
        <v>0</v>
      </c>
      <c r="N549" s="5">
        <f>N551</f>
        <v>0</v>
      </c>
    </row>
    <row r="550" spans="1:18" ht="20.25" customHeight="1">
      <c r="A550" s="98"/>
      <c r="B550" s="3" t="s">
        <v>38</v>
      </c>
      <c r="C550" s="6" t="s">
        <v>458</v>
      </c>
      <c r="D550" s="4" t="s">
        <v>107</v>
      </c>
      <c r="E550" s="102" t="s">
        <v>443</v>
      </c>
      <c r="F550" s="4" t="s">
        <v>87</v>
      </c>
      <c r="G550" s="4" t="s">
        <v>37</v>
      </c>
      <c r="H550" s="5">
        <v>54800</v>
      </c>
      <c r="I550" s="53"/>
      <c r="J550" s="5"/>
      <c r="K550" s="5"/>
      <c r="L550" s="5"/>
      <c r="M550" s="5">
        <v>0</v>
      </c>
      <c r="N550" s="5">
        <v>0</v>
      </c>
      <c r="Q550" s="30">
        <v>54800</v>
      </c>
      <c r="R550" s="32"/>
    </row>
    <row r="551" spans="1:18" ht="30" customHeight="1">
      <c r="A551" s="98"/>
      <c r="B551" s="120" t="s">
        <v>180</v>
      </c>
      <c r="C551" s="6" t="s">
        <v>458</v>
      </c>
      <c r="D551" s="4" t="s">
        <v>107</v>
      </c>
      <c r="E551" s="102" t="s">
        <v>443</v>
      </c>
      <c r="F551" s="4" t="s">
        <v>87</v>
      </c>
      <c r="G551" s="4" t="s">
        <v>181</v>
      </c>
      <c r="H551" s="5">
        <v>17390</v>
      </c>
      <c r="I551" s="53"/>
      <c r="J551" s="5"/>
      <c r="K551" s="5"/>
      <c r="L551" s="5"/>
      <c r="M551" s="5">
        <v>0</v>
      </c>
      <c r="N551" s="5">
        <v>0</v>
      </c>
      <c r="Q551" s="30">
        <v>17390</v>
      </c>
      <c r="R551" s="32"/>
    </row>
    <row r="552" spans="1:18">
      <c r="B552" s="3" t="s">
        <v>190</v>
      </c>
      <c r="C552" s="16"/>
      <c r="D552" s="17"/>
      <c r="E552" s="17"/>
      <c r="F552" s="17"/>
      <c r="G552" s="16"/>
      <c r="H552" s="18">
        <f>H533+H525+H419+H379+H294+H223+H130+H108+H12</f>
        <v>18130620.93</v>
      </c>
      <c r="I552" s="78"/>
      <c r="J552" s="18" t="e">
        <f>J12+J108+J130+J419+J223+J294+J533</f>
        <v>#REF!</v>
      </c>
      <c r="K552" s="18" t="e">
        <f>K12+K108+K130+K419+K223+K294+K533</f>
        <v>#REF!</v>
      </c>
      <c r="L552" s="18" t="e">
        <f>L12+L108+L130+L419+L223+L294+L533</f>
        <v>#REF!</v>
      </c>
      <c r="M552" s="18">
        <f t="shared" ref="M552:N552" si="187">M533+M525+M419+M379+M294+M223+M130+M108+M12</f>
        <v>12651330.039999999</v>
      </c>
      <c r="N552" s="18">
        <f t="shared" si="187"/>
        <v>11791313.130000001</v>
      </c>
      <c r="O552" s="65"/>
      <c r="Q552" s="30">
        <f>Q508+Q490+Q443+Q440+Q427+Q332+Q318+Q244+Q182+Q174+Q83+Q71+Q56+Q49+Q48+Q36+Q21+Q532+Q511+Q493+Q461+Q449+Q448+Q445+Q444+Q439+Q430+Q344+Q341+Q335+Q192+Q187+Q177+Q119+Q117+Q107+Q68+Q54+Q53+Q52+Q51+Q44+Q42+Q37+Q28+Q524+Q326+Q319+Q232+Q79+Q442+Q388+Q238+Q184+Q72+Q186+Q183+Q551+Q550+Q483+Q482+Q378+Q377+Q222+Q221+Q460+Q201+Q200+Q70</f>
        <v>12284768.49</v>
      </c>
    </row>
    <row r="553" spans="1:18">
      <c r="B553" s="34"/>
      <c r="C553" s="20"/>
      <c r="D553" s="35"/>
      <c r="E553" s="35"/>
      <c r="F553" s="35"/>
      <c r="G553" s="20"/>
      <c r="H553" s="21"/>
      <c r="I553" s="77"/>
      <c r="J553" s="21"/>
      <c r="K553" s="21"/>
      <c r="L553" s="21"/>
      <c r="M553" s="21"/>
      <c r="N553" s="21"/>
    </row>
    <row r="554" spans="1:18">
      <c r="B554" s="34"/>
      <c r="C554" s="20"/>
      <c r="D554" s="35"/>
      <c r="E554" s="35"/>
      <c r="F554" s="35"/>
      <c r="G554" s="20"/>
      <c r="H554" s="40"/>
      <c r="I554" s="77"/>
      <c r="J554" s="21"/>
      <c r="K554" s="21"/>
      <c r="L554" s="21"/>
      <c r="M554" s="40"/>
      <c r="N554" s="40"/>
      <c r="P554" s="128"/>
    </row>
    <row r="555" spans="1:18">
      <c r="B555" s="34"/>
      <c r="C555" s="20"/>
      <c r="D555" s="35"/>
      <c r="E555" s="35"/>
      <c r="F555" s="35"/>
      <c r="G555" s="20"/>
      <c r="H555" s="21"/>
      <c r="I555" s="77"/>
      <c r="J555" s="21"/>
      <c r="K555" s="21"/>
      <c r="L555" s="21"/>
      <c r="M555" s="21"/>
      <c r="N555" s="21"/>
    </row>
    <row r="556" spans="1:18">
      <c r="B556" s="34"/>
      <c r="C556" s="20"/>
      <c r="D556" s="35"/>
      <c r="E556" s="35"/>
      <c r="F556" s="35"/>
      <c r="G556" s="20"/>
      <c r="H556" s="21"/>
      <c r="I556" s="77"/>
      <c r="J556" s="21"/>
      <c r="K556" s="21"/>
      <c r="L556" s="21"/>
      <c r="M556" s="21"/>
      <c r="N556" s="21"/>
    </row>
    <row r="557" spans="1:18">
      <c r="A557" s="19" t="s">
        <v>90</v>
      </c>
      <c r="B557" s="19"/>
      <c r="C557" s="20"/>
      <c r="D557" s="19"/>
      <c r="E557" s="19"/>
      <c r="F557" s="19"/>
      <c r="G557" s="20"/>
      <c r="H557" s="21"/>
      <c r="I557" s="77"/>
      <c r="J557" s="21"/>
      <c r="M557" s="21"/>
      <c r="N557" s="21"/>
    </row>
    <row r="558" spans="1:18" ht="12.75" customHeight="1">
      <c r="A558" s="162"/>
      <c r="B558" s="160" t="s">
        <v>91</v>
      </c>
      <c r="C558" s="22"/>
      <c r="D558" s="151" t="s">
        <v>92</v>
      </c>
      <c r="E558" s="152"/>
      <c r="F558" s="152"/>
      <c r="G558" s="153"/>
      <c r="H558" s="145" t="s">
        <v>438</v>
      </c>
      <c r="I558" s="78"/>
      <c r="J558" s="145" t="s">
        <v>134</v>
      </c>
      <c r="K558" s="147" t="s">
        <v>136</v>
      </c>
      <c r="L558" s="148"/>
      <c r="M558" s="145" t="s">
        <v>439</v>
      </c>
      <c r="N558" s="145" t="s">
        <v>440</v>
      </c>
    </row>
    <row r="559" spans="1:18" ht="115.5" customHeight="1">
      <c r="A559" s="163"/>
      <c r="B559" s="161"/>
      <c r="C559" s="137"/>
      <c r="D559" s="16" t="s">
        <v>93</v>
      </c>
      <c r="E559" s="154" t="s">
        <v>94</v>
      </c>
      <c r="F559" s="155"/>
      <c r="G559" s="6" t="s">
        <v>11</v>
      </c>
      <c r="H559" s="146"/>
      <c r="I559" s="78"/>
      <c r="J559" s="146"/>
      <c r="K559" s="79" t="s">
        <v>135</v>
      </c>
      <c r="L559" s="79" t="s">
        <v>142</v>
      </c>
      <c r="M559" s="146"/>
      <c r="N559" s="146"/>
    </row>
    <row r="560" spans="1:18">
      <c r="A560" s="92"/>
      <c r="B560" s="23" t="s">
        <v>103</v>
      </c>
      <c r="C560" s="23"/>
      <c r="D560" s="16"/>
      <c r="E560" s="158"/>
      <c r="F560" s="159"/>
      <c r="G560" s="16"/>
      <c r="H560" s="24">
        <f>H567</f>
        <v>1990364.7300000004</v>
      </c>
      <c r="I560" s="78"/>
      <c r="J560" s="24">
        <f>J561+J567</f>
        <v>0</v>
      </c>
      <c r="K560" s="24">
        <f>K561+K567</f>
        <v>0</v>
      </c>
      <c r="L560" s="24">
        <f>L561+L567</f>
        <v>0</v>
      </c>
      <c r="M560" s="24">
        <f t="shared" ref="M560:N560" si="188">M567</f>
        <v>-310575.12000000104</v>
      </c>
      <c r="N560" s="24">
        <f t="shared" si="188"/>
        <v>-592079.62999999896</v>
      </c>
    </row>
    <row r="561" spans="1:14" ht="25.5" customHeight="1">
      <c r="A561" s="25"/>
      <c r="B561" s="26" t="s">
        <v>104</v>
      </c>
      <c r="C561" s="26"/>
      <c r="D561" s="27" t="s">
        <v>21</v>
      </c>
      <c r="E561" s="141" t="s">
        <v>51</v>
      </c>
      <c r="F561" s="142"/>
      <c r="G561" s="16"/>
      <c r="H561" s="28">
        <f>H562+H564</f>
        <v>0</v>
      </c>
      <c r="I561" s="78"/>
      <c r="J561" s="28">
        <f>J562+J564</f>
        <v>0</v>
      </c>
      <c r="K561" s="28">
        <f>K562+K564</f>
        <v>0</v>
      </c>
      <c r="L561" s="28">
        <f>L562+L564</f>
        <v>0</v>
      </c>
      <c r="M561" s="28">
        <f t="shared" ref="M561:N561" si="189">M562+M564</f>
        <v>0</v>
      </c>
      <c r="N561" s="28">
        <f t="shared" si="189"/>
        <v>0</v>
      </c>
    </row>
    <row r="562" spans="1:14" ht="27" customHeight="1">
      <c r="A562" s="25"/>
      <c r="B562" s="26" t="s">
        <v>101</v>
      </c>
      <c r="C562" s="26"/>
      <c r="D562" s="27" t="s">
        <v>21</v>
      </c>
      <c r="E562" s="141" t="s">
        <v>108</v>
      </c>
      <c r="F562" s="142"/>
      <c r="G562" s="16"/>
      <c r="H562" s="28">
        <v>0</v>
      </c>
      <c r="I562" s="78"/>
      <c r="J562" s="28">
        <v>0</v>
      </c>
      <c r="K562" s="28">
        <v>0</v>
      </c>
      <c r="L562" s="28">
        <v>0</v>
      </c>
      <c r="M562" s="28">
        <v>0</v>
      </c>
      <c r="N562" s="28">
        <v>0</v>
      </c>
    </row>
    <row r="563" spans="1:14" ht="27.75" customHeight="1">
      <c r="A563" s="25"/>
      <c r="B563" s="26" t="s">
        <v>109</v>
      </c>
      <c r="C563" s="26"/>
      <c r="D563" s="27" t="s">
        <v>21</v>
      </c>
      <c r="E563" s="141" t="s">
        <v>110</v>
      </c>
      <c r="F563" s="152"/>
      <c r="G563" s="16"/>
      <c r="H563" s="28"/>
      <c r="I563" s="78"/>
      <c r="J563" s="28"/>
      <c r="K563" s="28"/>
      <c r="L563" s="28"/>
      <c r="M563" s="28"/>
      <c r="N563" s="28"/>
    </row>
    <row r="564" spans="1:14" ht="25.5" customHeight="1">
      <c r="A564" s="25"/>
      <c r="B564" s="26" t="s">
        <v>52</v>
      </c>
      <c r="C564" s="26"/>
      <c r="D564" s="27" t="s">
        <v>21</v>
      </c>
      <c r="E564" s="141" t="s">
        <v>53</v>
      </c>
      <c r="F564" s="142"/>
      <c r="G564" s="16"/>
      <c r="H564" s="28"/>
      <c r="I564" s="78"/>
      <c r="J564" s="28">
        <f>J566</f>
        <v>0</v>
      </c>
      <c r="K564" s="28">
        <f>K566</f>
        <v>0</v>
      </c>
      <c r="L564" s="28">
        <f>L566</f>
        <v>0</v>
      </c>
      <c r="M564" s="28"/>
      <c r="N564" s="28"/>
    </row>
    <row r="565" spans="1:14" ht="25.5">
      <c r="A565" s="25"/>
      <c r="B565" s="26" t="s">
        <v>102</v>
      </c>
      <c r="C565" s="26"/>
      <c r="D565" s="27" t="s">
        <v>21</v>
      </c>
      <c r="E565" s="141" t="s">
        <v>54</v>
      </c>
      <c r="F565" s="142"/>
      <c r="G565" s="16"/>
      <c r="H565" s="28"/>
      <c r="I565" s="78"/>
      <c r="J565" s="28">
        <v>0</v>
      </c>
      <c r="K565" s="28">
        <v>0</v>
      </c>
      <c r="L565" s="28">
        <v>0</v>
      </c>
      <c r="M565" s="28"/>
      <c r="N565" s="28"/>
    </row>
    <row r="566" spans="1:14" ht="27" customHeight="1">
      <c r="A566" s="25"/>
      <c r="B566" s="26" t="s">
        <v>55</v>
      </c>
      <c r="C566" s="26"/>
      <c r="D566" s="27" t="s">
        <v>21</v>
      </c>
      <c r="E566" s="141" t="s">
        <v>56</v>
      </c>
      <c r="F566" s="142"/>
      <c r="G566" s="16"/>
      <c r="H566" s="28"/>
      <c r="I566" s="78"/>
      <c r="J566" s="28">
        <v>0</v>
      </c>
      <c r="K566" s="28">
        <v>0</v>
      </c>
      <c r="L566" s="28">
        <v>0</v>
      </c>
      <c r="M566" s="28"/>
      <c r="N566" s="28"/>
    </row>
    <row r="567" spans="1:14" ht="25.5" customHeight="1">
      <c r="A567" s="25"/>
      <c r="B567" s="26" t="s">
        <v>57</v>
      </c>
      <c r="C567" s="26"/>
      <c r="D567" s="27" t="s">
        <v>21</v>
      </c>
      <c r="E567" s="141" t="s">
        <v>58</v>
      </c>
      <c r="F567" s="142"/>
      <c r="G567" s="16"/>
      <c r="H567" s="28">
        <f>H575+H572</f>
        <v>1990364.7300000004</v>
      </c>
      <c r="I567" s="78"/>
      <c r="J567" s="28">
        <v>0</v>
      </c>
      <c r="K567" s="28">
        <v>0</v>
      </c>
      <c r="L567" s="28">
        <v>0</v>
      </c>
      <c r="M567" s="28">
        <f t="shared" ref="M567:N567" si="190">M575+M572</f>
        <v>-310575.12000000104</v>
      </c>
      <c r="N567" s="28">
        <f t="shared" si="190"/>
        <v>-592079.62999999896</v>
      </c>
    </row>
    <row r="568" spans="1:14" ht="12.75" customHeight="1">
      <c r="A568" s="25"/>
      <c r="B568" s="3" t="s">
        <v>59</v>
      </c>
      <c r="C568" s="3"/>
      <c r="D568" s="27" t="s">
        <v>21</v>
      </c>
      <c r="E568" s="141" t="s">
        <v>60</v>
      </c>
      <c r="F568" s="142"/>
      <c r="G568" s="16"/>
      <c r="H568" s="5">
        <f>H569</f>
        <v>-16140256.199999999</v>
      </c>
      <c r="I568" s="78"/>
      <c r="J568" s="5">
        <f>J570</f>
        <v>-4141000</v>
      </c>
      <c r="K568" s="5">
        <f>K570</f>
        <v>-3814300</v>
      </c>
      <c r="L568" s="5">
        <f>L570</f>
        <v>-3938700</v>
      </c>
      <c r="M568" s="5">
        <f t="shared" ref="M568:N571" si="191">M569</f>
        <v>-12961905.16</v>
      </c>
      <c r="N568" s="5">
        <f t="shared" si="191"/>
        <v>-12383392.76</v>
      </c>
    </row>
    <row r="569" spans="1:14" ht="12.75" customHeight="1">
      <c r="A569" s="25"/>
      <c r="B569" s="3" t="s">
        <v>61</v>
      </c>
      <c r="C569" s="3"/>
      <c r="D569" s="27" t="s">
        <v>21</v>
      </c>
      <c r="E569" s="156" t="s">
        <v>62</v>
      </c>
      <c r="F569" s="157"/>
      <c r="G569" s="16"/>
      <c r="H569" s="5">
        <f>H570</f>
        <v>-16140256.199999999</v>
      </c>
      <c r="I569" s="78"/>
      <c r="J569" s="5">
        <f>J573</f>
        <v>4141000</v>
      </c>
      <c r="K569" s="5">
        <f>K573</f>
        <v>3814300</v>
      </c>
      <c r="L569" s="5">
        <f>L573</f>
        <v>3938700</v>
      </c>
      <c r="M569" s="5">
        <f t="shared" si="191"/>
        <v>-12961905.16</v>
      </c>
      <c r="N569" s="5">
        <f t="shared" si="191"/>
        <v>-12383392.76</v>
      </c>
    </row>
    <row r="570" spans="1:14" ht="12.75" customHeight="1">
      <c r="A570" s="25"/>
      <c r="B570" s="3" t="s">
        <v>63</v>
      </c>
      <c r="C570" s="3"/>
      <c r="D570" s="27" t="s">
        <v>21</v>
      </c>
      <c r="E570" s="141" t="s">
        <v>64</v>
      </c>
      <c r="F570" s="142"/>
      <c r="G570" s="16"/>
      <c r="H570" s="5">
        <f>H571</f>
        <v>-16140256.199999999</v>
      </c>
      <c r="I570" s="78"/>
      <c r="J570" s="5">
        <f t="shared" ref="J570:L571" si="192">J571</f>
        <v>-4141000</v>
      </c>
      <c r="K570" s="5">
        <f t="shared" si="192"/>
        <v>-3814300</v>
      </c>
      <c r="L570" s="5">
        <f t="shared" si="192"/>
        <v>-3938700</v>
      </c>
      <c r="M570" s="5">
        <f t="shared" si="191"/>
        <v>-12961905.16</v>
      </c>
      <c r="N570" s="5">
        <f t="shared" si="191"/>
        <v>-12383392.76</v>
      </c>
    </row>
    <row r="571" spans="1:14" ht="25.5" customHeight="1">
      <c r="A571" s="25"/>
      <c r="B571" s="3" t="s">
        <v>65</v>
      </c>
      <c r="C571" s="3"/>
      <c r="D571" s="27" t="s">
        <v>21</v>
      </c>
      <c r="E571" s="141" t="s">
        <v>66</v>
      </c>
      <c r="F571" s="142"/>
      <c r="G571" s="16"/>
      <c r="H571" s="5">
        <f>H572</f>
        <v>-16140256.199999999</v>
      </c>
      <c r="I571" s="78"/>
      <c r="J571" s="5">
        <f t="shared" si="192"/>
        <v>-4141000</v>
      </c>
      <c r="K571" s="5">
        <f t="shared" si="192"/>
        <v>-3814300</v>
      </c>
      <c r="L571" s="5">
        <f t="shared" si="192"/>
        <v>-3938700</v>
      </c>
      <c r="M571" s="5">
        <f t="shared" si="191"/>
        <v>-12961905.16</v>
      </c>
      <c r="N571" s="5">
        <f t="shared" si="191"/>
        <v>-12383392.76</v>
      </c>
    </row>
    <row r="572" spans="1:14" ht="25.5" customHeight="1">
      <c r="A572" s="25"/>
      <c r="B572" s="3" t="s">
        <v>67</v>
      </c>
      <c r="C572" s="3"/>
      <c r="D572" s="27" t="s">
        <v>21</v>
      </c>
      <c r="E572" s="141" t="s">
        <v>68</v>
      </c>
      <c r="F572" s="142"/>
      <c r="G572" s="16"/>
      <c r="H572" s="5">
        <v>-16140256.199999999</v>
      </c>
      <c r="I572" s="80"/>
      <c r="J572" s="5">
        <v>-4141000</v>
      </c>
      <c r="K572" s="5">
        <v>-3814300</v>
      </c>
      <c r="L572" s="5">
        <v>-3938700</v>
      </c>
      <c r="M572" s="5">
        <v>-12961905.16</v>
      </c>
      <c r="N572" s="5">
        <v>-12383392.76</v>
      </c>
    </row>
    <row r="573" spans="1:14" ht="12.75" customHeight="1">
      <c r="A573" s="25"/>
      <c r="B573" s="3" t="s">
        <v>69</v>
      </c>
      <c r="C573" s="3"/>
      <c r="D573" s="27" t="s">
        <v>21</v>
      </c>
      <c r="E573" s="141" t="s">
        <v>70</v>
      </c>
      <c r="F573" s="142"/>
      <c r="G573" s="16"/>
      <c r="H573" s="5">
        <f>H574</f>
        <v>18130620.93</v>
      </c>
      <c r="I573" s="80"/>
      <c r="J573" s="5">
        <f t="shared" ref="J573:N574" si="193">J574</f>
        <v>4141000</v>
      </c>
      <c r="K573" s="5">
        <f t="shared" si="193"/>
        <v>3814300</v>
      </c>
      <c r="L573" s="5">
        <f t="shared" si="193"/>
        <v>3938700</v>
      </c>
      <c r="M573" s="5">
        <f t="shared" si="193"/>
        <v>12651330.039999999</v>
      </c>
      <c r="N573" s="5">
        <f t="shared" si="193"/>
        <v>11791313.130000001</v>
      </c>
    </row>
    <row r="574" spans="1:14" ht="25.5" customHeight="1">
      <c r="A574" s="25"/>
      <c r="B574" s="3" t="s">
        <v>71</v>
      </c>
      <c r="C574" s="3"/>
      <c r="D574" s="27" t="s">
        <v>21</v>
      </c>
      <c r="E574" s="141" t="s">
        <v>72</v>
      </c>
      <c r="F574" s="142"/>
      <c r="G574" s="16"/>
      <c r="H574" s="5">
        <f>H575</f>
        <v>18130620.93</v>
      </c>
      <c r="I574" s="80"/>
      <c r="J574" s="5">
        <f t="shared" si="193"/>
        <v>4141000</v>
      </c>
      <c r="K574" s="5">
        <f t="shared" si="193"/>
        <v>3814300</v>
      </c>
      <c r="L574" s="5">
        <f t="shared" si="193"/>
        <v>3938700</v>
      </c>
      <c r="M574" s="5">
        <f t="shared" si="193"/>
        <v>12651330.039999999</v>
      </c>
      <c r="N574" s="5">
        <f t="shared" si="193"/>
        <v>11791313.130000001</v>
      </c>
    </row>
    <row r="575" spans="1:14" ht="25.5" customHeight="1">
      <c r="A575" s="25"/>
      <c r="B575" s="3" t="s">
        <v>73</v>
      </c>
      <c r="C575" s="3"/>
      <c r="D575" s="27" t="s">
        <v>21</v>
      </c>
      <c r="E575" s="141" t="s">
        <v>74</v>
      </c>
      <c r="F575" s="142"/>
      <c r="G575" s="16"/>
      <c r="H575" s="29">
        <f>H552</f>
        <v>18130620.93</v>
      </c>
      <c r="I575" s="81"/>
      <c r="J575" s="82">
        <v>4141000</v>
      </c>
      <c r="K575" s="83">
        <v>3814300</v>
      </c>
      <c r="L575" s="83">
        <v>3938700</v>
      </c>
      <c r="M575" s="29">
        <f t="shared" ref="M575:N575" si="194">M552</f>
        <v>12651330.039999999</v>
      </c>
      <c r="N575" s="29">
        <f t="shared" si="194"/>
        <v>11791313.130000001</v>
      </c>
    </row>
    <row r="576" spans="1:14" ht="25.5" customHeight="1">
      <c r="A576" s="41"/>
      <c r="B576" s="34"/>
      <c r="C576" s="42"/>
      <c r="D576" s="42"/>
      <c r="E576" s="42"/>
      <c r="F576" s="42"/>
      <c r="G576" s="42"/>
      <c r="H576" s="42"/>
      <c r="I576" s="84"/>
      <c r="J576" s="85"/>
      <c r="K576" s="86"/>
      <c r="L576" s="86"/>
      <c r="M576" s="42"/>
      <c r="N576" s="42"/>
    </row>
    <row r="577" spans="1:14" ht="25.5" customHeight="1">
      <c r="A577" s="41"/>
      <c r="B577" s="34"/>
      <c r="C577" s="43"/>
      <c r="D577" s="43"/>
      <c r="E577" s="43"/>
      <c r="F577" s="43"/>
      <c r="G577" s="43"/>
      <c r="H577" s="43"/>
      <c r="I577" s="84"/>
      <c r="J577" s="85"/>
      <c r="K577" s="86"/>
      <c r="L577" s="86"/>
      <c r="M577" s="43"/>
      <c r="N577" s="43"/>
    </row>
    <row r="578" spans="1:14">
      <c r="A578" s="19" t="s">
        <v>50</v>
      </c>
      <c r="B578" s="19" t="s">
        <v>50</v>
      </c>
      <c r="C578" s="20"/>
      <c r="D578" s="19"/>
      <c r="E578" s="19"/>
      <c r="F578" s="19"/>
      <c r="G578" s="20"/>
      <c r="H578" s="21"/>
      <c r="I578" s="87"/>
      <c r="J578" s="88"/>
      <c r="M578" s="21"/>
      <c r="N578" s="21"/>
    </row>
    <row r="579" spans="1:14">
      <c r="B579" s="19" t="s">
        <v>441</v>
      </c>
    </row>
    <row r="583" spans="1:14">
      <c r="B583" s="30" t="s">
        <v>50</v>
      </c>
    </row>
  </sheetData>
  <mergeCells count="41">
    <mergeCell ref="B7:H7"/>
    <mergeCell ref="G1:H1"/>
    <mergeCell ref="A3:I3"/>
    <mergeCell ref="A6:I6"/>
    <mergeCell ref="M9:M10"/>
    <mergeCell ref="A8:B8"/>
    <mergeCell ref="H9:H10"/>
    <mergeCell ref="B558:B559"/>
    <mergeCell ref="A558:A559"/>
    <mergeCell ref="A9:A10"/>
    <mergeCell ref="B9:B10"/>
    <mergeCell ref="Q9:Q10"/>
    <mergeCell ref="N9:N10"/>
    <mergeCell ref="M558:M559"/>
    <mergeCell ref="N558:N559"/>
    <mergeCell ref="E575:F575"/>
    <mergeCell ref="E562:F562"/>
    <mergeCell ref="E563:F563"/>
    <mergeCell ref="E559:F559"/>
    <mergeCell ref="E561:F561"/>
    <mergeCell ref="E573:F573"/>
    <mergeCell ref="E574:F574"/>
    <mergeCell ref="E572:F572"/>
    <mergeCell ref="E570:F570"/>
    <mergeCell ref="E569:F569"/>
    <mergeCell ref="E568:F568"/>
    <mergeCell ref="E564:F564"/>
    <mergeCell ref="E565:F565"/>
    <mergeCell ref="E566:F566"/>
    <mergeCell ref="E567:F567"/>
    <mergeCell ref="E560:F560"/>
    <mergeCell ref="E571:F571"/>
    <mergeCell ref="J9:J10"/>
    <mergeCell ref="J558:J559"/>
    <mergeCell ref="K558:L558"/>
    <mergeCell ref="H558:H559"/>
    <mergeCell ref="I9:I10"/>
    <mergeCell ref="K9:K10"/>
    <mergeCell ref="L9:L10"/>
    <mergeCell ref="C9:G9"/>
    <mergeCell ref="D558:G558"/>
  </mergeCells>
  <phoneticPr fontId="0" type="noConversion"/>
  <pageMargins left="0.98425196850393704" right="0.39370078740157483" top="0.39370078740157483" bottom="0.39370078740157483" header="0.19685039370078741" footer="0.19685039370078741"/>
  <pageSetup paperSize="9" scale="54" fitToWidth="9" fitToHeight="9" orientation="portrait" r:id="rId1"/>
  <headerFooter alignWithMargins="0">
    <oddHeader xml:space="preserve">&amp;CСтр. №&amp;P из №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Роспись расходов</vt:lpstr>
      <vt:lpstr>'Роспись расходов'!BFT_Print_Titles</vt:lpstr>
      <vt:lpstr>'Роспись расходов'!OLE_LINK1</vt:lpstr>
      <vt:lpstr>'Роспись расходов'!Заголовки_для_печати</vt:lpstr>
      <vt:lpstr>'Роспись расходов'!Область_печати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2020-10-02T10:03:35Z</cp:lastPrinted>
  <dcterms:created xsi:type="dcterms:W3CDTF">1996-10-08T23:32:33Z</dcterms:created>
  <dcterms:modified xsi:type="dcterms:W3CDTF">2020-10-02T10:06:54Z</dcterms:modified>
</cp:coreProperties>
</file>