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45" yWindow="65521" windowWidth="5805" windowHeight="2490" activeTab="0"/>
  </bookViews>
  <sheets>
    <sheet name="2017" sheetId="1" r:id="rId1"/>
    <sheet name="Лист1" sheetId="2" r:id="rId2"/>
  </sheets>
  <definedNames>
    <definedName name="_xlnm.Print_Area" localSheetId="0">'2017'!$A:$W</definedName>
  </definedNames>
  <calcPr fullCalcOnLoad="1"/>
</workbook>
</file>

<file path=xl/sharedStrings.xml><?xml version="1.0" encoding="utf-8"?>
<sst xmlns="http://schemas.openxmlformats.org/spreadsheetml/2006/main" count="2308" uniqueCount="362">
  <si>
    <t>№ п/п</t>
  </si>
  <si>
    <t>2</t>
  </si>
  <si>
    <t>3</t>
  </si>
  <si>
    <t>4</t>
  </si>
  <si>
    <t>6</t>
  </si>
  <si>
    <t>7</t>
  </si>
  <si>
    <t>5</t>
  </si>
  <si>
    <t>КБК</t>
  </si>
  <si>
    <t>8</t>
  </si>
  <si>
    <t>Наименование показателя</t>
  </si>
  <si>
    <t>КОСГУ</t>
  </si>
  <si>
    <t/>
  </si>
  <si>
    <t>1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</si>
  <si>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</si>
  <si>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</si>
  <si>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</si>
  <si>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</si>
  <si>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</si>
  <si>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500</t>
  </si>
  <si>
    <t>211</t>
  </si>
  <si>
    <t>Заработная плата</t>
  </si>
  <si>
    <t>212</t>
  </si>
  <si>
    <t>Прочие выплаты</t>
  </si>
  <si>
    <t>213</t>
  </si>
  <si>
    <t>Начисления на выплаты по оплате труда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</si>
  <si>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</si>
  <si>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</si>
  <si>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</si>
  <si>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221</t>
  </si>
  <si>
    <t>Услуги связи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</si>
  <si>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</si>
  <si>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</si>
  <si>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</si>
  <si>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</si>
  <si>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</si>
  <si>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</si>
  <si>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310</t>
  </si>
  <si>
    <t>Увеличение стоимости основных средств</t>
  </si>
  <si>
    <t>340</t>
  </si>
  <si>
    <t>Увеличение стоимости материальных запасов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</si>
  <si>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</si>
  <si>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</si>
  <si>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</si>
  <si>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100</t>
  </si>
  <si>
    <t>110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</si>
  <si>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</si>
  <si>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</si>
  <si>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</si>
  <si>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</si>
  <si>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120</t>
  </si>
  <si>
    <t>121</t>
  </si>
  <si>
    <t>122</t>
  </si>
  <si>
    <t>129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</si>
  <si>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</si>
  <si>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</si>
  <si>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</si>
  <si>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0400</t>
  </si>
  <si>
    <t>НАЦИОНАЛЬНАЯ ЭКОНОМИКА</t>
  </si>
  <si>
    <t>0700</t>
  </si>
  <si>
    <t>240</t>
  </si>
  <si>
    <t>244</t>
  </si>
  <si>
    <t>0707</t>
  </si>
  <si>
    <t>0800</t>
  </si>
  <si>
    <t>0801</t>
  </si>
  <si>
    <t>Культура</t>
  </si>
  <si>
    <t>1100</t>
  </si>
  <si>
    <t>986</t>
  </si>
  <si>
    <t>Мобилизационная и вневойсковая подготовка</t>
  </si>
  <si>
    <t>0203</t>
  </si>
  <si>
    <t>0310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</si>
  <si>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</si>
  <si>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</si>
  <si>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</si>
  <si>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</si>
  <si>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</si>
  <si>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2.</t>
  </si>
  <si>
    <t>КОД</t>
  </si>
  <si>
    <t xml:space="preserve">главного администратора источника финансирования дефицита 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</si>
  <si>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</si>
  <si>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</si>
  <si>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</si>
  <si>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000 01 05 00 00 00 0000 000 </t>
  </si>
  <si>
    <t>000 01 05 00 00 00 0000 500</t>
  </si>
  <si>
    <t xml:space="preserve">Увеличение прочих остатков средств бюджетов </t>
  </si>
  <si>
    <t xml:space="preserve">Увеличение прочих остатков денежных средств бюджетов </t>
  </si>
  <si>
    <t xml:space="preserve">Уменьшение остатков средств бюджета </t>
  </si>
  <si>
    <t>000 01 05 00 00 00 0000 600</t>
  </si>
  <si>
    <t xml:space="preserve">Уменьшение прочих остатков средств бюджетов </t>
  </si>
  <si>
    <t xml:space="preserve"> 000 01 05 02 00 00 0000 600</t>
  </si>
  <si>
    <t xml:space="preserve">Исполнитель </t>
  </si>
  <si>
    <t xml:space="preserve">Увеличение прочих остатков денежных  средств бюджетов поселений </t>
  </si>
  <si>
    <t xml:space="preserve">Уменьшение прочих остатков денежных средств бюджетов поселений </t>
  </si>
  <si>
    <t xml:space="preserve">источника финансирования дефицита  бюджета </t>
  </si>
  <si>
    <t>Иные межбюджетные трансферты</t>
  </si>
  <si>
    <t>0111</t>
  </si>
  <si>
    <t>Массовый спорт</t>
  </si>
  <si>
    <t>КУЛЬТУРА, КИНЕМАТОГРАФИЯ</t>
  </si>
  <si>
    <t>1102</t>
  </si>
  <si>
    <t>В.М.Киндрачук</t>
  </si>
  <si>
    <t>Получение бюджетных от других бюджетов бюджетной системы кредитов от  кредитных организаций в валюте Российской Федерации</t>
  </si>
  <si>
    <t xml:space="preserve">Увеличение остатков средств бюджетов </t>
  </si>
  <si>
    <t xml:space="preserve">Уменьшение прочих остатков денежных средств  </t>
  </si>
  <si>
    <t>Перечисления другим бюджетам бюджетной системы  Российской Федерации</t>
  </si>
  <si>
    <t>0409</t>
  </si>
  <si>
    <t>0502</t>
  </si>
  <si>
    <t>Коммунальное хозяйство</t>
  </si>
  <si>
    <t>Расходы на выплаты персоналу казенных учреждений</t>
  </si>
  <si>
    <t>111</t>
  </si>
  <si>
    <t>112</t>
  </si>
  <si>
    <t>200</t>
  </si>
  <si>
    <t>Межбюджетные трансферты</t>
  </si>
  <si>
    <t>Иные бюджетные ассигнования</t>
  </si>
  <si>
    <t>800</t>
  </si>
  <si>
    <t>Резервные средства</t>
  </si>
  <si>
    <t>870</t>
  </si>
  <si>
    <t>Обеспечение пожарной безопасности</t>
  </si>
  <si>
    <t>Дорожное хозяйство (дорожные фонды)</t>
  </si>
  <si>
    <t>Проведение мероприятий для детей и молодежи</t>
  </si>
  <si>
    <t>РзПз</t>
  </si>
  <si>
    <t>ГРБС</t>
  </si>
  <si>
    <t>ЦСР</t>
  </si>
  <si>
    <t>ВР</t>
  </si>
  <si>
    <t>119</t>
  </si>
  <si>
    <t>Расходы -всего</t>
  </si>
  <si>
    <t>540</t>
  </si>
  <si>
    <t>000 01 03 01 00 00 0000 700</t>
  </si>
  <si>
    <t>000 01 03 01 00 00 0000 800</t>
  </si>
  <si>
    <t>000 01 05 02 00 00 0000 500</t>
  </si>
  <si>
    <t>852</t>
  </si>
  <si>
    <t>Уплата налогов,сборов и иных платежей</t>
  </si>
  <si>
    <t>850</t>
  </si>
  <si>
    <t>Бюджетные ассигнования по источникам финансирования дефицита бюджетов</t>
  </si>
  <si>
    <t>2014</t>
  </si>
  <si>
    <t>Расходы на выплаты персоналу в целях обеспечения выполнения функций государственными( 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</si>
  <si>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государственных(муниципальных) органов</t>
  </si>
  <si>
    <t>Иные выплаты персоналу  государственных (муниципальных) органов за исключением фонда оплаты труда</t>
  </si>
  <si>
    <t>Осуществление  областных  государственных полномочий по первичному воинскому учету на территориях,где отсутствуют военные комиссариаты</t>
  </si>
  <si>
    <t>Непрограммные расходы</t>
  </si>
  <si>
    <t xml:space="preserve">Расходы на выплаты персоналу государственных (муниципальных)органов  </t>
  </si>
  <si>
    <t xml:space="preserve">Расходы на выплаты персоналу государственных (муниципальных) органов  </t>
  </si>
  <si>
    <t>Мероприятия по организации и содержанию мест захоронения</t>
  </si>
  <si>
    <t>Реализация физкультурных и спортивных мероприятий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</si>
  <si>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</si>
  <si>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учреждений культуры по организации культутрно-досуговой деятельности</t>
  </si>
  <si>
    <t>Библиотека</t>
  </si>
  <si>
    <t>Обеспечение деятельности учреждений культуры в сфере библиотечного обслуживания</t>
  </si>
  <si>
    <t>Расходы на организацию уличного освещения муниципального образования</t>
  </si>
  <si>
    <t>Муниципальные программы</t>
  </si>
  <si>
    <t>Исполнение судебных актов</t>
  </si>
  <si>
    <t>830</t>
  </si>
  <si>
    <t>831</t>
  </si>
  <si>
    <t>0804</t>
  </si>
  <si>
    <t>Финансовое обеспечение деятельности учреждений (структурных подразделений) обеспечивающих хозяйственное обслуживание органов местного самоуправления</t>
  </si>
  <si>
    <t>Другие вопросы в области культуры, кинематографии</t>
  </si>
  <si>
    <t>Глава Таргизского муниципального образования</t>
  </si>
  <si>
    <t>" Утверждаю "</t>
  </si>
  <si>
    <t>Cумма (руб)</t>
  </si>
  <si>
    <t>Раздел 1. Бюджетные ассигнования по расходам:</t>
  </si>
  <si>
    <t>Другие общегосударственные вопросы</t>
  </si>
  <si>
    <t>0113</t>
  </si>
  <si>
    <t>Осуществление  областных  государственных полномочий по определению перечня должностных лиц органов местного самоуправления,уполномоченных составлять протоколы об административных правонарушениях,предусмотренных  отдельными закономи Иркутской области  об административной ответственности</t>
  </si>
  <si>
    <t>0412</t>
  </si>
  <si>
    <t>Другие вопросы в области национальной экономике</t>
  </si>
  <si>
    <t>Физическая культура и спорт</t>
  </si>
  <si>
    <t>Изменение остатков средств на счетах по учету средств бюджетов</t>
  </si>
  <si>
    <t>Единица измерения: руб</t>
  </si>
  <si>
    <t xml:space="preserve"> Фонд оплаты труда государственных (муниципальных) органов</t>
  </si>
  <si>
    <t>77 0 00 00000</t>
  </si>
  <si>
    <t>77 0 03 00000</t>
  </si>
  <si>
    <t xml:space="preserve"> Иные выплаты персоналу государственных (муниципальных) органов, за исключением фонда оплаты труда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</si>
  <si>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</si>
  <si>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77 0 04 00000</t>
  </si>
  <si>
    <t>44 0 00 00000</t>
  </si>
  <si>
    <t>44 0 04 00000</t>
  </si>
  <si>
    <t>90 0 00 00000</t>
  </si>
  <si>
    <t>90 А 06 73150</t>
  </si>
  <si>
    <t>44 0 07 00000</t>
  </si>
  <si>
    <t>44 0 03 00000</t>
  </si>
  <si>
    <t>44 0 01 00000</t>
  </si>
  <si>
    <t>44 0 02 00000</t>
  </si>
  <si>
    <t>________________</t>
  </si>
  <si>
    <t>Резервный фонд администрации Таргизского муниципального образования</t>
  </si>
  <si>
    <t>Прочая закупка товаров, работ и услуг для обеспечения государственных (муниципальных)нужд</t>
  </si>
  <si>
    <t>44 0 08 00000</t>
  </si>
  <si>
    <t>44 0 06 00000</t>
  </si>
  <si>
    <t>77 0 05 00000</t>
  </si>
  <si>
    <t>77 0 06 000000</t>
  </si>
  <si>
    <t>77 0 07 00000</t>
  </si>
  <si>
    <t>77 0 08 00000</t>
  </si>
  <si>
    <t>Источники  финансирования дефицита бюджета</t>
  </si>
  <si>
    <t>000 01 03 01 00 00 0000 000</t>
  </si>
  <si>
    <t>Бюджетные кредиты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</si>
  <si>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</si>
  <si>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</si>
  <si>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</si>
  <si>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Обеспечение деятельности  защиты населения и территорий от чрезвычайных ситуаций</t>
  </si>
  <si>
    <t>77 0 09 00000</t>
  </si>
  <si>
    <t xml:space="preserve">Реализация направлений расходов основного мероприятия и (или)  муниципальной программы Таргизского муниципального образования, а также непрограммным направлениям расходов органов местного самоуправленияТаргизского муниципального образования </t>
  </si>
  <si>
    <t>70 3 02 51180</t>
  </si>
  <si>
    <t>44 0 05 00000</t>
  </si>
  <si>
    <t>77 0 10 00000</t>
  </si>
  <si>
    <t>77 0 12 00000</t>
  </si>
  <si>
    <t>77 0 14 00000</t>
  </si>
  <si>
    <t>77 0 13 00000</t>
  </si>
  <si>
    <t>Расходы на выплаты по оплате труда работников  муниципальных учреждений, находящихся в ведении Таргизского муниципальног ообразования</t>
  </si>
  <si>
    <t>Расходы на обеспечение деятельности муниципальных учреждений, находящихся в ведении Таргизского муниципального образования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</si>
  <si>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</si>
  <si>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</si>
  <si>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Осуществление переданных полномочий в части финансового контроля</t>
  </si>
  <si>
    <t xml:space="preserve">0106 </t>
  </si>
  <si>
    <t>70 3 02 00000</t>
  </si>
  <si>
    <t xml:space="preserve">Реализация направлений расходов основного мероприятия и (или)  муниципальной программы Таргизского муниципального образования, а также непрограммным направлениям расходов органов местного самоуправления Таргизского муниципального образования </t>
  </si>
  <si>
    <t>Прочие мероприятия по благоустройству  сельских поселений</t>
  </si>
  <si>
    <t>77 0 03 80110</t>
  </si>
  <si>
    <t>77 0 04 80110</t>
  </si>
  <si>
    <t>77 004 80190</t>
  </si>
  <si>
    <t>77 0 04 80190</t>
  </si>
  <si>
    <t>77 0 04 89999</t>
  </si>
  <si>
    <t xml:space="preserve">77 0 04 89999 </t>
  </si>
  <si>
    <t>44 0 04 89999</t>
  </si>
  <si>
    <t>77 0 70 89120</t>
  </si>
  <si>
    <t>77 0 09 81010</t>
  </si>
  <si>
    <t>44 0 07 89999</t>
  </si>
  <si>
    <t>44 0 03 89999</t>
  </si>
  <si>
    <t>44 0 01 89999</t>
  </si>
  <si>
    <t>44 0 02 89999</t>
  </si>
  <si>
    <t>44 0 05 89999</t>
  </si>
  <si>
    <t>44 0 08 89999</t>
  </si>
  <si>
    <t>44 0 06 89999</t>
  </si>
  <si>
    <t>77 0 10 89999</t>
  </si>
  <si>
    <t>77 0 12 89999</t>
  </si>
  <si>
    <t>77 0 13 89999</t>
  </si>
  <si>
    <t>77 0 14 89999</t>
  </si>
  <si>
    <t>77 0 05 82110</t>
  </si>
  <si>
    <t>77 0 05 82190</t>
  </si>
  <si>
    <t>77 0 05 89999</t>
  </si>
  <si>
    <t>77 0 06 82110</t>
  </si>
  <si>
    <t>77 0 06 82190</t>
  </si>
  <si>
    <t>77 0 07 82110</t>
  </si>
  <si>
    <t>77 0 07 89999</t>
  </si>
  <si>
    <t>77 0 08 89999</t>
  </si>
  <si>
    <t>986 01 03 01 00 10 0000 710</t>
  </si>
  <si>
    <t>986 01 03 01 00 10 0000 810</t>
  </si>
  <si>
    <t>986 01 05 02 01 00 0000 510</t>
  </si>
  <si>
    <t>986 01 05 02 01 10 0000 510</t>
  </si>
  <si>
    <t>986 01 05 02 01 00 0000 610</t>
  </si>
  <si>
    <t>986 01 05 02 01 10 0000 610</t>
  </si>
  <si>
    <t>77 0 07 82190</t>
  </si>
  <si>
    <t xml:space="preserve">Уплата прочих налогов,сборов </t>
  </si>
  <si>
    <t>90 6 03 89999</t>
  </si>
  <si>
    <t>90 6 03 00000</t>
  </si>
  <si>
    <t>Уплата иных платежей</t>
  </si>
  <si>
    <t>853</t>
  </si>
  <si>
    <t xml:space="preserve">77 0 07 82110 </t>
  </si>
  <si>
    <t xml:space="preserve">111 </t>
  </si>
  <si>
    <t>Увеличение стоимости материальных запасов дрова</t>
  </si>
  <si>
    <t>Изготовление технической документации на объекты недвижимости</t>
  </si>
  <si>
    <t>77 0 16 00000</t>
  </si>
  <si>
    <t>77 0 16 89999</t>
  </si>
  <si>
    <t>Мероприятия в области коммунального хозяйства</t>
  </si>
  <si>
    <t>77 0 17 89999</t>
  </si>
  <si>
    <t>77 0 17 00000</t>
  </si>
  <si>
    <t xml:space="preserve">Фонд оплаты труда   учреждений </t>
  </si>
  <si>
    <t xml:space="preserve"> Взносы по обязательному социальному страхованию на выплаты по оплате труда работников и иные выплаты работникам  учреждений</t>
  </si>
  <si>
    <t>Иные закупки товаров, работ  и услуг для обеспечения государственных (муниципальных) нужд</t>
  </si>
  <si>
    <t>Исполнение судебных актов Российской Федерации и мировых соглашений по возмещению причиненного вреда</t>
  </si>
  <si>
    <t xml:space="preserve">Фонд оплаты труда    учреждений </t>
  </si>
  <si>
    <t xml:space="preserve"> Взносы по обязательному социальному страхованию на выплаты по оплате труда работников и иные выплаты работникам учреждений</t>
  </si>
  <si>
    <t xml:space="preserve"> Иные выплаты персоналу  учреждений, за исключением фонда оплаты труда</t>
  </si>
  <si>
    <t>Осуществление переданных полномочий  по воинскому учету</t>
  </si>
  <si>
    <t xml:space="preserve">244 </t>
  </si>
  <si>
    <t>Основное мероприятие программы " Повышение классификации</t>
  </si>
  <si>
    <t>Основное мероприятие программы " Обеспечение первичными мерами пожаротушения"</t>
  </si>
  <si>
    <t>Основное мероприятие программы "Информационно-пропагандистское обеспечение профилактики терроризма и экстремизма"</t>
  </si>
  <si>
    <t>Основное мероприятие программы № 1 "Капитальный ремонт дорог общего пользования местного значения"</t>
  </si>
  <si>
    <t>Основное мероприятие программы № 2 "Разработка проектов содержания автомобильных дорог, организации дорожного движения, схем дислокации дорожных знаков и разметки, экспертиза проектов"</t>
  </si>
  <si>
    <t xml:space="preserve">0409 </t>
  </si>
  <si>
    <t>Основное мероприятие программы" Приобретение дорожных знаков"</t>
  </si>
  <si>
    <t>Основное мероприятие программы "Оказание консультативной, информационной и методологической помощи субъектам малого и среднего предпринимательства в организации и ведении бизнеса"</t>
  </si>
  <si>
    <t>Основное мероприятие программы "Модернизация объектов коммунальной инфраструктуры"</t>
  </si>
  <si>
    <t>Основное мероприятие программы " Приобретение аншлагов"</t>
  </si>
  <si>
    <t>Закупка товаров работ и услуг для обеспечения государственных (муниципальных ) нужд в области геодезии и картографии вне рамок государственного оборонного заказа</t>
  </si>
  <si>
    <t>44 0 098 9999</t>
  </si>
  <si>
    <t>Мероприятия обустройства нерегулируемых пешеходных переходов в границе улично-дорожной сети около образовательных учреждений Таргизского муниципального  образования.</t>
  </si>
  <si>
    <r>
      <t xml:space="preserve"> Закупка товаров, работ и услуг для </t>
    </r>
    <r>
      <rPr>
        <b/>
        <u val="single"/>
        <sz val="20"/>
        <rFont val="Times New Roman"/>
        <family val="1"/>
      </rPr>
      <t xml:space="preserve"> </t>
    </r>
    <r>
      <rPr>
        <b/>
        <sz val="20"/>
        <rFont val="Times New Roman"/>
        <family val="1"/>
      </rPr>
      <t>государственных (муниципальных) нужд</t>
    </r>
  </si>
  <si>
    <t>МП "Профилактика наркомании, токсикомании и алкоголизма на территории Таргизского муниципального образования" на 2017-2019 года"</t>
  </si>
  <si>
    <t>Основное мероприятие программы " Приобретение буклетов"</t>
  </si>
  <si>
    <t>44 0 10 00000</t>
  </si>
  <si>
    <t>44 0 10 80000</t>
  </si>
  <si>
    <t>44 0 10 89999</t>
  </si>
  <si>
    <t>Социальная политика</t>
  </si>
  <si>
    <t>Пенсионное обеспечение</t>
  </si>
  <si>
    <t>1000</t>
  </si>
  <si>
    <t>1001</t>
  </si>
  <si>
    <t>Социальные выплаты гражданам, кроме публичных нормативных социальных выплат</t>
  </si>
  <si>
    <t>Пособия,компенсации и иные социальные выплаты гражданам, кроме публичных  нормативных обязательств</t>
  </si>
  <si>
    <t>321</t>
  </si>
  <si>
    <t>320</t>
  </si>
  <si>
    <t>77 0  00 00000</t>
  </si>
  <si>
    <t xml:space="preserve"> Л.В. Уварова</t>
  </si>
  <si>
    <t>77 0 03 80190</t>
  </si>
  <si>
    <t>77 0 22 88060</t>
  </si>
  <si>
    <t>Реализация мероприятий перечня проектов народных инициатив</t>
  </si>
  <si>
    <t>71101S2370</t>
  </si>
  <si>
    <t xml:space="preserve">Прочая закупка товаров, работ и услуг </t>
  </si>
  <si>
    <t>МП"Развитие муниципальной службы в  Таргизском муниципальном образовании на 2018-2020 годы"</t>
  </si>
  <si>
    <t xml:space="preserve"> МП "Противодействие экстремизму и профилактика терроризма на территории Таргизского  муниципального образования на 2018-2020 годы"</t>
  </si>
  <si>
    <t>МП"Обеспечение пожарной безопасности и профилактики пожаров  на территории Таргизского муниципального образования на 2018- 2020 годы"</t>
  </si>
  <si>
    <t>МП "Поддержка и развитие субъектов  малого и среднего предпринимательства на территории Таргизского муниципального образования на 2018-2020годы"</t>
  </si>
  <si>
    <t>МП" Энергосбережение  и повышение энергетической  эффективности на территории Таргизского МО на 2018-2020 годы"</t>
  </si>
  <si>
    <t>МП "Благоустройство территории Таргизского муниципального образования на 2018-2020 годы.</t>
  </si>
  <si>
    <t>Иные расходы</t>
  </si>
  <si>
    <t>296</t>
  </si>
  <si>
    <t xml:space="preserve">Молодежная политика </t>
  </si>
  <si>
    <t>224</t>
  </si>
  <si>
    <t>Арендная плата за пользование имуществом</t>
  </si>
  <si>
    <t>Налоги, пошлины и сборы</t>
  </si>
  <si>
    <t>291</t>
  </si>
  <si>
    <t>Штрафы за нарушение законодательства о налогах и сборах, законодательства о страховых взносах</t>
  </si>
  <si>
    <t>292</t>
  </si>
  <si>
    <t>Транспортные услуги</t>
  </si>
  <si>
    <t>222</t>
  </si>
  <si>
    <t>7701880190</t>
  </si>
  <si>
    <t>Мероприятия в области архитектуры и градостроительства</t>
  </si>
  <si>
    <t>Закупка товаров, работ и услуг для государственных (муниципальных)нужд</t>
  </si>
  <si>
    <t>Иные закупки товаров, работ и услуг для государственных (муниципальных) нужд нужд</t>
  </si>
  <si>
    <t xml:space="preserve">Реализация направлений расходов основного мероприятия муниципальной программы Таргизского муниципального образования, а также непрограммным направлениям расходов органов местного самоуправления Веселовского муниципального образования </t>
  </si>
  <si>
    <t xml:space="preserve">Прочие работы, услуги </t>
  </si>
  <si>
    <t>Социальные пособия и компенсации персоналу в денежной форме</t>
  </si>
  <si>
    <t>266</t>
  </si>
  <si>
    <t>343</t>
  </si>
  <si>
    <t>344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</si>
  <si>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</si>
  <si>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</si>
  <si>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</si>
  <si>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 xml:space="preserve">Увеличение стоимости прочих оборотных запасов (материалов) </t>
  </si>
  <si>
    <t xml:space="preserve">Увеличение стоимости материальных запасов для целей капитальных вложений </t>
  </si>
  <si>
    <t>Увеличение стоимости прочих материальных запасов однократного применения</t>
  </si>
  <si>
    <t>345</t>
  </si>
  <si>
    <t>346</t>
  </si>
  <si>
    <t>347</t>
  </si>
  <si>
    <t>349</t>
  </si>
  <si>
    <t>Уплата налога  на имущество организаций и земельного налога</t>
  </si>
  <si>
    <t>851</t>
  </si>
  <si>
    <t>293</t>
  </si>
  <si>
    <t>Штрафы за нарушение законодательства о закупках и нарушение условий контрактов (договоров)</t>
  </si>
  <si>
    <r>
      <t xml:space="preserve"> Закупка товаров, работ и услуг для </t>
    </r>
    <r>
      <rPr>
        <u val="single"/>
        <sz val="20"/>
        <rFont val="Times New Roman"/>
        <family val="1"/>
      </rPr>
      <t xml:space="preserve"> </t>
    </r>
    <r>
      <rPr>
        <sz val="20"/>
        <rFont val="Times New Roman"/>
        <family val="1"/>
      </rPr>
      <t>государственных (муниципальных) нужд</t>
    </r>
  </si>
  <si>
    <t>МП " Устройство контейнерных площадок и установка контейнеров на территории Таргизского муниципального образования в 2019 году"</t>
  </si>
  <si>
    <t>44 0 11 00000</t>
  </si>
  <si>
    <t>44 0 11 89999</t>
  </si>
  <si>
    <t>297</t>
  </si>
  <si>
    <t>264</t>
  </si>
  <si>
    <t>Пенсии, пособия, выплачиваемые работодателями, нанимателями бывшим работникам в денежной форме</t>
  </si>
  <si>
    <t>Иные выплаты текущего характера организациям</t>
  </si>
  <si>
    <t>МП"Капитальный ремонт  дорог общего пользования местного значения Таргизского муниципального образования на 2015-2021 годы"</t>
  </si>
  <si>
    <t>МП"Обеспечение безопасности дорожного движения на территории Таргизского муниципального образования на  2018-2021 годы"</t>
  </si>
  <si>
    <t>МП" Установка дорожных знаков, обустройство пешеходных переходов на территории Таргизского МО на 2017-2021 годов"</t>
  </si>
  <si>
    <t xml:space="preserve">  Бюджетная роспись главного распорядителя бюджетных средств бюджета Таргизского муниципального образования – администрация Таргизского муниципального образования 2019 год и на плановый период 2020-2021 годов</t>
  </si>
  <si>
    <t>МП"Организация временного трудоустройства несовершеннолетних в возрасте  от 14 до 18 ле в свободное от учёбы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проведения оплачиваемых общественных работ на территории Таргизского муниципального образования в 2019-2020 гг."</t>
  </si>
  <si>
    <t>44 0 12 00000</t>
  </si>
  <si>
    <t>44 012 89999</t>
  </si>
  <si>
    <t>исп. на 01.11.19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</si>
</sst>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#,##0.0"/>
    <numFmt numFmtId="188" formatCode="_-* #,##0.0_р_._-;\-* #,##0.0_р_._-;_-* &quot;-&quot;??_р_._-;_-@_-"/>
    <numFmt numFmtId="189" formatCode="0.0000"/>
    <numFmt numFmtId="190" formatCode="#,##0.00_ ;\-#,##0.00\ "/>
    <numFmt numFmtId="191" formatCode="0.00_ ;[Red]\-0.00\ "/>
    <numFmt numFmtId="192" formatCode="0.0"/>
    <numFmt numFmtId="193" formatCode="#,##0.00\ &quot;₽&quot;"/>
  </numFmts>
  <fonts count="54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i/>
      <sz val="20"/>
      <name val="Times New Roman"/>
      <family val="1"/>
    </font>
    <font>
      <u val="single"/>
      <sz val="20"/>
      <name val="Times New Roman"/>
      <family val="1"/>
    </font>
    <font>
      <b/>
      <u val="single"/>
      <sz val="2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10"/>
      <name val="Times New Roman"/>
      <family val="1"/>
    </font>
    <font>
      <b/>
      <sz val="20"/>
      <color indexed="10"/>
      <name val="Times New Roman"/>
      <family val="1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FF0000"/>
      <name val="Times New Roman"/>
      <family val="1"/>
    </font>
    <font>
      <b/>
      <sz val="20"/>
      <color rgb="FFFF0000"/>
      <name val="Times New Roman"/>
      <family val="1"/>
    </font>
    <font>
      <sz val="20"/>
      <color theme="1"/>
      <name val="Times New Roman"/>
      <family val="1"/>
    </font>
    <font>
      <sz val="20"/>
      <color rgb="FF000000"/>
      <name val="Times New Roman"/>
      <family val="1"/>
    </font>
    <font>
      <b/>
      <sz val="2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0" xfId="0" applyFont="1" applyFill="1" applyAlignment="1">
      <alignment/>
    </xf>
    <xf numFmtId="49" fontId="3" fillId="34" borderId="11" xfId="0" applyNumberFormat="1" applyFont="1" applyFill="1" applyBorder="1" applyAlignment="1" applyProtection="1">
      <alignment horizontal="left" vertical="center" wrapText="1"/>
      <protection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49" fontId="3" fillId="34" borderId="11" xfId="55" applyNumberFormat="1" applyFont="1" applyFill="1" applyBorder="1" applyAlignment="1">
      <alignment horizontal="center" vertical="center" wrapText="1"/>
      <protection/>
    </xf>
    <xf numFmtId="0" fontId="4" fillId="34" borderId="11" xfId="0" applyFont="1" applyFill="1" applyBorder="1" applyAlignment="1">
      <alignment/>
    </xf>
    <xf numFmtId="49" fontId="3" fillId="34" borderId="11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 vertical="top" wrapText="1"/>
    </xf>
    <xf numFmtId="49" fontId="3" fillId="34" borderId="11" xfId="0" applyNumberFormat="1" applyFont="1" applyFill="1" applyBorder="1" applyAlignment="1">
      <alignment horizontal="left" vertical="top" wrapText="1"/>
    </xf>
    <xf numFmtId="49" fontId="3" fillId="34" borderId="11" xfId="0" applyNumberFormat="1" applyFont="1" applyFill="1" applyBorder="1" applyAlignment="1">
      <alignment horizontal="center" vertical="top" wrapText="1"/>
    </xf>
    <xf numFmtId="179" fontId="3" fillId="34" borderId="11" xfId="63" applyFont="1" applyFill="1" applyBorder="1" applyAlignment="1">
      <alignment horizontal="right" vertical="top" wrapText="1"/>
    </xf>
    <xf numFmtId="1" fontId="4" fillId="34" borderId="11" xfId="0" applyNumberFormat="1" applyFont="1" applyFill="1" applyBorder="1" applyAlignment="1">
      <alignment horizontal="center" vertical="top" wrapText="1"/>
    </xf>
    <xf numFmtId="49" fontId="3" fillId="34" borderId="11" xfId="0" applyNumberFormat="1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justify" vertical="center" wrapText="1"/>
    </xf>
    <xf numFmtId="179" fontId="4" fillId="34" borderId="11" xfId="63" applyFont="1" applyFill="1" applyBorder="1" applyAlignment="1">
      <alignment horizontal="right" vertical="top" wrapText="1"/>
    </xf>
    <xf numFmtId="49" fontId="4" fillId="34" borderId="11" xfId="0" applyNumberFormat="1" applyFont="1" applyFill="1" applyBorder="1" applyAlignment="1">
      <alignment horizontal="left" vertical="center" wrapText="1"/>
    </xf>
    <xf numFmtId="49" fontId="4" fillId="34" borderId="11" xfId="0" applyNumberFormat="1" applyFont="1" applyFill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horizontal="left" vertical="center" wrapText="1"/>
    </xf>
    <xf numFmtId="0" fontId="3" fillId="34" borderId="0" xfId="0" applyFont="1" applyFill="1" applyAlignment="1">
      <alignment/>
    </xf>
    <xf numFmtId="0" fontId="3" fillId="34" borderId="11" xfId="0" applyFont="1" applyFill="1" applyBorder="1" applyAlignment="1">
      <alignment horizontal="left" vertical="center" wrapText="1"/>
    </xf>
    <xf numFmtId="49" fontId="3" fillId="35" borderId="11" xfId="0" applyNumberFormat="1" applyFont="1" applyFill="1" applyBorder="1" applyAlignment="1">
      <alignment horizontal="left" vertical="top" wrapText="1" shrinkToFit="1"/>
    </xf>
    <xf numFmtId="0" fontId="3" fillId="34" borderId="11" xfId="0" applyNumberFormat="1" applyFont="1" applyFill="1" applyBorder="1" applyAlignment="1">
      <alignment horizontal="left" vertical="top" wrapText="1"/>
    </xf>
    <xf numFmtId="188" fontId="3" fillId="34" borderId="11" xfId="63" applyNumberFormat="1" applyFont="1" applyFill="1" applyBorder="1" applyAlignment="1">
      <alignment horizontal="right" vertical="center" wrapText="1"/>
    </xf>
    <xf numFmtId="0" fontId="4" fillId="36" borderId="12" xfId="0" applyNumberFormat="1" applyFont="1" applyFill="1" applyBorder="1" applyAlignment="1">
      <alignment horizontal="left" vertical="top" wrapText="1" readingOrder="1"/>
    </xf>
    <xf numFmtId="49" fontId="4" fillId="34" borderId="11" xfId="0" applyNumberFormat="1" applyFont="1" applyFill="1" applyBorder="1" applyAlignment="1">
      <alignment horizontal="center" vertical="center" wrapText="1"/>
    </xf>
    <xf numFmtId="188" fontId="4" fillId="34" borderId="11" xfId="63" applyNumberFormat="1" applyFont="1" applyFill="1" applyBorder="1" applyAlignment="1">
      <alignment horizontal="right" vertical="center" wrapText="1"/>
    </xf>
    <xf numFmtId="1" fontId="4" fillId="34" borderId="11" xfId="63" applyNumberFormat="1" applyFont="1" applyFill="1" applyBorder="1" applyAlignment="1">
      <alignment horizontal="center" vertical="center" wrapText="1"/>
    </xf>
    <xf numFmtId="179" fontId="4" fillId="34" borderId="11" xfId="63" applyFont="1" applyFill="1" applyBorder="1" applyAlignment="1">
      <alignment horizontal="right" vertical="center" wrapText="1"/>
    </xf>
    <xf numFmtId="0" fontId="4" fillId="34" borderId="13" xfId="0" applyFont="1" applyFill="1" applyBorder="1" applyAlignment="1">
      <alignment wrapText="1"/>
    </xf>
    <xf numFmtId="49" fontId="3" fillId="34" borderId="11" xfId="0" applyNumberFormat="1" applyFont="1" applyFill="1" applyBorder="1" applyAlignment="1">
      <alignment horizontal="center" wrapText="1"/>
    </xf>
    <xf numFmtId="49" fontId="4" fillId="34" borderId="11" xfId="0" applyNumberFormat="1" applyFont="1" applyFill="1" applyBorder="1" applyAlignment="1">
      <alignment horizontal="center" wrapText="1"/>
    </xf>
    <xf numFmtId="2" fontId="3" fillId="34" borderId="11" xfId="0" applyNumberFormat="1" applyFont="1" applyFill="1" applyBorder="1" applyAlignment="1">
      <alignment horizontal="left" vertical="center" wrapText="1"/>
    </xf>
    <xf numFmtId="0" fontId="3" fillId="34" borderId="11" xfId="0" applyNumberFormat="1" applyFont="1" applyFill="1" applyBorder="1" applyAlignment="1">
      <alignment horizontal="center" vertical="top" wrapText="1"/>
    </xf>
    <xf numFmtId="191" fontId="3" fillId="34" borderId="11" xfId="0" applyNumberFormat="1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justify" vertical="center" wrapText="1"/>
    </xf>
    <xf numFmtId="49" fontId="5" fillId="34" borderId="11" xfId="0" applyNumberFormat="1" applyFont="1" applyFill="1" applyBorder="1" applyAlignment="1">
      <alignment horizontal="center" vertical="top" wrapText="1"/>
    </xf>
    <xf numFmtId="0" fontId="3" fillId="36" borderId="12" xfId="0" applyNumberFormat="1" applyFont="1" applyFill="1" applyBorder="1" applyAlignment="1">
      <alignment horizontal="left" vertical="top" wrapText="1" readingOrder="1"/>
    </xf>
    <xf numFmtId="0" fontId="3" fillId="36" borderId="11" xfId="0" applyNumberFormat="1" applyFont="1" applyFill="1" applyBorder="1" applyAlignment="1">
      <alignment horizontal="center" vertical="top" wrapText="1" readingOrder="1"/>
    </xf>
    <xf numFmtId="0" fontId="4" fillId="36" borderId="11" xfId="0" applyNumberFormat="1" applyFont="1" applyFill="1" applyBorder="1" applyAlignment="1">
      <alignment horizontal="center" vertical="top" wrapText="1" readingOrder="1"/>
    </xf>
    <xf numFmtId="1" fontId="3" fillId="34" borderId="11" xfId="63" applyNumberFormat="1" applyFont="1" applyFill="1" applyBorder="1" applyAlignment="1">
      <alignment horizontal="center" vertical="center" wrapText="1"/>
    </xf>
    <xf numFmtId="179" fontId="3" fillId="34" borderId="11" xfId="63" applyFont="1" applyFill="1" applyBorder="1" applyAlignment="1">
      <alignment horizontal="right" vertical="center" wrapText="1"/>
    </xf>
    <xf numFmtId="0" fontId="3" fillId="36" borderId="14" xfId="0" applyNumberFormat="1" applyFont="1" applyFill="1" applyBorder="1" applyAlignment="1">
      <alignment horizontal="left" vertical="top" wrapText="1" readingOrder="1"/>
    </xf>
    <xf numFmtId="0" fontId="3" fillId="36" borderId="11" xfId="0" applyNumberFormat="1" applyFont="1" applyFill="1" applyBorder="1" applyAlignment="1">
      <alignment horizontal="left" vertical="top" wrapText="1" readingOrder="1"/>
    </xf>
    <xf numFmtId="2" fontId="3" fillId="34" borderId="11" xfId="0" applyNumberFormat="1" applyFont="1" applyFill="1" applyBorder="1" applyAlignment="1">
      <alignment horizontal="left" vertical="top" wrapText="1"/>
    </xf>
    <xf numFmtId="0" fontId="3" fillId="34" borderId="0" xfId="0" applyFont="1" applyFill="1" applyAlignment="1">
      <alignment horizontal="justify"/>
    </xf>
    <xf numFmtId="171" fontId="3" fillId="34" borderId="11" xfId="63" applyNumberFormat="1" applyFont="1" applyFill="1" applyBorder="1" applyAlignment="1">
      <alignment horizontal="right" vertical="top" wrapText="1"/>
    </xf>
    <xf numFmtId="0" fontId="3" fillId="34" borderId="11" xfId="0" applyFont="1" applyFill="1" applyBorder="1" applyAlignment="1">
      <alignment wrapText="1"/>
    </xf>
    <xf numFmtId="0" fontId="3" fillId="34" borderId="11" xfId="0" applyFont="1" applyFill="1" applyBorder="1" applyAlignment="1">
      <alignment horizontal="left" vertical="top" wrapText="1"/>
    </xf>
    <xf numFmtId="0" fontId="3" fillId="34" borderId="0" xfId="0" applyFont="1" applyFill="1" applyAlignment="1">
      <alignment wrapText="1"/>
    </xf>
    <xf numFmtId="0" fontId="3" fillId="34" borderId="11" xfId="0" applyFont="1" applyFill="1" applyBorder="1" applyAlignment="1">
      <alignment/>
    </xf>
    <xf numFmtId="179" fontId="3" fillId="34" borderId="11" xfId="63" applyFont="1" applyFill="1" applyBorder="1" applyAlignment="1">
      <alignment/>
    </xf>
    <xf numFmtId="0" fontId="3" fillId="34" borderId="0" xfId="0" applyFont="1" applyFill="1" applyAlignment="1">
      <alignment horizontal="right" vertical="top"/>
    </xf>
    <xf numFmtId="49" fontId="3" fillId="34" borderId="0" xfId="0" applyNumberFormat="1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center"/>
    </xf>
    <xf numFmtId="4" fontId="3" fillId="34" borderId="11" xfId="0" applyNumberFormat="1" applyFont="1" applyFill="1" applyBorder="1" applyAlignment="1">
      <alignment/>
    </xf>
    <xf numFmtId="190" fontId="3" fillId="34" borderId="11" xfId="0" applyNumberFormat="1" applyFont="1" applyFill="1" applyBorder="1" applyAlignment="1">
      <alignment horizontal="right"/>
    </xf>
    <xf numFmtId="0" fontId="8" fillId="34" borderId="0" xfId="0" applyFont="1" applyFill="1" applyAlignment="1">
      <alignment wrapText="1"/>
    </xf>
    <xf numFmtId="0" fontId="4" fillId="34" borderId="11" xfId="0" applyFont="1" applyFill="1" applyBorder="1" applyAlignment="1">
      <alignment wrapText="1"/>
    </xf>
    <xf numFmtId="3" fontId="4" fillId="34" borderId="11" xfId="0" applyNumberFormat="1" applyFont="1" applyFill="1" applyBorder="1" applyAlignment="1" applyProtection="1">
      <alignment vertical="top" wrapText="1"/>
      <protection locked="0"/>
    </xf>
    <xf numFmtId="3" fontId="3" fillId="34" borderId="11" xfId="0" applyNumberFormat="1" applyFont="1" applyFill="1" applyBorder="1" applyAlignment="1" applyProtection="1">
      <alignment vertical="top" wrapText="1"/>
      <protection locked="0"/>
    </xf>
    <xf numFmtId="4" fontId="3" fillId="34" borderId="11" xfId="0" applyNumberFormat="1" applyFont="1" applyFill="1" applyBorder="1" applyAlignment="1">
      <alignment horizontal="right"/>
    </xf>
    <xf numFmtId="4" fontId="4" fillId="34" borderId="11" xfId="0" applyNumberFormat="1" applyFont="1" applyFill="1" applyBorder="1" applyAlignment="1">
      <alignment/>
    </xf>
    <xf numFmtId="4" fontId="4" fillId="34" borderId="11" xfId="0" applyNumberFormat="1" applyFont="1" applyFill="1" applyBorder="1" applyAlignment="1">
      <alignment horizontal="right"/>
    </xf>
    <xf numFmtId="179" fontId="3" fillId="34" borderId="11" xfId="0" applyNumberFormat="1" applyFont="1" applyFill="1" applyBorder="1" applyAlignment="1">
      <alignment/>
    </xf>
    <xf numFmtId="179" fontId="3" fillId="34" borderId="11" xfId="0" applyNumberFormat="1" applyFont="1" applyFill="1" applyBorder="1" applyAlignment="1">
      <alignment/>
    </xf>
    <xf numFmtId="179" fontId="4" fillId="34" borderId="11" xfId="0" applyNumberFormat="1" applyFont="1" applyFill="1" applyBorder="1" applyAlignment="1">
      <alignment/>
    </xf>
    <xf numFmtId="179" fontId="4" fillId="34" borderId="11" xfId="0" applyNumberFormat="1" applyFont="1" applyFill="1" applyBorder="1" applyAlignment="1">
      <alignment/>
    </xf>
    <xf numFmtId="179" fontId="4" fillId="34" borderId="11" xfId="63" applyFont="1" applyFill="1" applyBorder="1" applyAlignment="1">
      <alignment/>
    </xf>
    <xf numFmtId="0" fontId="4" fillId="34" borderId="0" xfId="0" applyFont="1" applyFill="1" applyBorder="1" applyAlignment="1">
      <alignment wrapText="1"/>
    </xf>
    <xf numFmtId="179" fontId="4" fillId="34" borderId="0" xfId="63" applyFont="1" applyFill="1" applyBorder="1" applyAlignment="1">
      <alignment/>
    </xf>
    <xf numFmtId="179" fontId="3" fillId="34" borderId="11" xfId="63" applyNumberFormat="1" applyFont="1" applyFill="1" applyBorder="1" applyAlignment="1">
      <alignment horizontal="right" vertical="top" wrapText="1"/>
    </xf>
    <xf numFmtId="179" fontId="51" fillId="34" borderId="0" xfId="63" applyFont="1" applyFill="1" applyBorder="1" applyAlignment="1">
      <alignment horizontal="right" vertical="top" wrapText="1"/>
    </xf>
    <xf numFmtId="49" fontId="3" fillId="34" borderId="11" xfId="0" applyNumberFormat="1" applyFont="1" applyFill="1" applyBorder="1" applyAlignment="1">
      <alignment horizontal="right" vertical="top" wrapText="1"/>
    </xf>
    <xf numFmtId="49" fontId="8" fillId="34" borderId="11" xfId="0" applyNumberFormat="1" applyFont="1" applyFill="1" applyBorder="1" applyAlignment="1">
      <alignment horizontal="left" vertical="top" wrapText="1"/>
    </xf>
    <xf numFmtId="49" fontId="9" fillId="34" borderId="11" xfId="0" applyNumberFormat="1" applyFont="1" applyFill="1" applyBorder="1" applyAlignment="1">
      <alignment horizontal="center" vertical="center" wrapText="1"/>
    </xf>
    <xf numFmtId="49" fontId="8" fillId="34" borderId="11" xfId="0" applyNumberFormat="1" applyFont="1" applyFill="1" applyBorder="1" applyAlignment="1">
      <alignment horizontal="center" vertical="center" wrapText="1"/>
    </xf>
    <xf numFmtId="179" fontId="4" fillId="34" borderId="0" xfId="63" applyFont="1" applyFill="1" applyBorder="1" applyAlignment="1">
      <alignment horizontal="right" vertical="top" wrapText="1"/>
    </xf>
    <xf numFmtId="1" fontId="51" fillId="34" borderId="11" xfId="63" applyNumberFormat="1" applyFont="1" applyFill="1" applyBorder="1" applyAlignment="1">
      <alignment horizontal="center" vertical="center" wrapText="1"/>
    </xf>
    <xf numFmtId="0" fontId="51" fillId="34" borderId="0" xfId="0" applyFont="1" applyFill="1" applyAlignment="1">
      <alignment/>
    </xf>
    <xf numFmtId="179" fontId="51" fillId="34" borderId="11" xfId="63" applyFont="1" applyFill="1" applyBorder="1" applyAlignment="1">
      <alignment horizontal="right" vertical="top" wrapText="1"/>
    </xf>
    <xf numFmtId="179" fontId="4" fillId="34" borderId="0" xfId="0" applyNumberFormat="1" applyFont="1" applyFill="1" applyBorder="1" applyAlignment="1">
      <alignment/>
    </xf>
    <xf numFmtId="0" fontId="49" fillId="34" borderId="0" xfId="0" applyFont="1" applyFill="1" applyAlignment="1">
      <alignment/>
    </xf>
    <xf numFmtId="0" fontId="52" fillId="34" borderId="11" xfId="0" applyFont="1" applyFill="1" applyBorder="1" applyAlignment="1">
      <alignment/>
    </xf>
    <xf numFmtId="0" fontId="4" fillId="37" borderId="0" xfId="0" applyFont="1" applyFill="1" applyAlignment="1">
      <alignment/>
    </xf>
    <xf numFmtId="0" fontId="51" fillId="34" borderId="11" xfId="0" applyFont="1" applyFill="1" applyBorder="1" applyAlignment="1">
      <alignment/>
    </xf>
    <xf numFmtId="0" fontId="4" fillId="34" borderId="11" xfId="0" applyFont="1" applyFill="1" applyBorder="1" applyAlignment="1">
      <alignment horizontal="left" vertical="center" wrapText="1"/>
    </xf>
    <xf numFmtId="0" fontId="49" fillId="34" borderId="0" xfId="0" applyFont="1" applyFill="1" applyAlignment="1">
      <alignment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3" fillId="34" borderId="0" xfId="0" applyFont="1" applyFill="1" applyAlignment="1">
      <alignment vertical="center"/>
    </xf>
    <xf numFmtId="179" fontId="3" fillId="34" borderId="0" xfId="63" applyFont="1" applyFill="1" applyBorder="1" applyAlignment="1">
      <alignment horizontal="right" vertical="top" wrapText="1"/>
    </xf>
    <xf numFmtId="179" fontId="49" fillId="34" borderId="11" xfId="63" applyFont="1" applyFill="1" applyBorder="1" applyAlignment="1">
      <alignment horizontal="right" vertical="top" wrapText="1"/>
    </xf>
    <xf numFmtId="0" fontId="52" fillId="34" borderId="0" xfId="0" applyFont="1" applyFill="1" applyAlignment="1">
      <alignment/>
    </xf>
    <xf numFmtId="179" fontId="53" fillId="34" borderId="11" xfId="63" applyFont="1" applyFill="1" applyBorder="1" applyAlignment="1">
      <alignment horizontal="right" vertical="top" wrapText="1"/>
    </xf>
    <xf numFmtId="179" fontId="53" fillId="34" borderId="0" xfId="63" applyFont="1" applyFill="1" applyBorder="1" applyAlignment="1">
      <alignment horizontal="right" vertical="top" wrapText="1"/>
    </xf>
    <xf numFmtId="179" fontId="51" fillId="34" borderId="15" xfId="63" applyFont="1" applyFill="1" applyBorder="1" applyAlignment="1">
      <alignment horizontal="right" vertical="top" wrapText="1"/>
    </xf>
    <xf numFmtId="179" fontId="49" fillId="34" borderId="11" xfId="63" applyFont="1" applyFill="1" applyBorder="1" applyAlignment="1">
      <alignment horizontal="right" vertical="center" wrapText="1"/>
    </xf>
    <xf numFmtId="179" fontId="4" fillId="34" borderId="0" xfId="63" applyFont="1" applyFill="1" applyBorder="1" applyAlignment="1">
      <alignment horizontal="right" vertical="center" wrapText="1"/>
    </xf>
    <xf numFmtId="0" fontId="53" fillId="34" borderId="0" xfId="0" applyFont="1" applyFill="1" applyAlignment="1">
      <alignment/>
    </xf>
    <xf numFmtId="179" fontId="53" fillId="34" borderId="11" xfId="63" applyFont="1" applyFill="1" applyBorder="1" applyAlignment="1">
      <alignment horizontal="right" vertical="center" wrapText="1"/>
    </xf>
    <xf numFmtId="179" fontId="53" fillId="34" borderId="0" xfId="63" applyFont="1" applyFill="1" applyBorder="1" applyAlignment="1">
      <alignment horizontal="right" vertical="center" wrapText="1"/>
    </xf>
    <xf numFmtId="179" fontId="49" fillId="34" borderId="0" xfId="63" applyFont="1" applyFill="1" applyBorder="1" applyAlignment="1">
      <alignment horizontal="right" vertical="top" wrapText="1"/>
    </xf>
    <xf numFmtId="0" fontId="3" fillId="34" borderId="11" xfId="0" applyNumberFormat="1" applyFont="1" applyFill="1" applyBorder="1" applyAlignment="1">
      <alignment horizontal="left" vertical="center" wrapText="1" readingOrder="1"/>
    </xf>
    <xf numFmtId="0" fontId="52" fillId="34" borderId="11" xfId="0" applyFont="1" applyFill="1" applyBorder="1" applyAlignment="1">
      <alignment vertical="center"/>
    </xf>
    <xf numFmtId="49" fontId="9" fillId="34" borderId="11" xfId="0" applyNumberFormat="1" applyFont="1" applyFill="1" applyBorder="1" applyAlignment="1">
      <alignment horizontal="left" vertical="top" wrapText="1"/>
    </xf>
    <xf numFmtId="171" fontId="3" fillId="34" borderId="0" xfId="63" applyNumberFormat="1" applyFont="1" applyFill="1" applyBorder="1" applyAlignment="1">
      <alignment horizontal="right" vertical="top" wrapText="1"/>
    </xf>
    <xf numFmtId="179" fontId="3" fillId="34" borderId="0" xfId="63" applyFont="1" applyFill="1" applyBorder="1" applyAlignment="1">
      <alignment/>
    </xf>
    <xf numFmtId="179" fontId="4" fillId="34" borderId="0" xfId="0" applyNumberFormat="1" applyFont="1" applyFill="1" applyAlignment="1">
      <alignment/>
    </xf>
    <xf numFmtId="179" fontId="4" fillId="0" borderId="0" xfId="0" applyNumberFormat="1" applyFont="1" applyAlignment="1">
      <alignment/>
    </xf>
    <xf numFmtId="179" fontId="49" fillId="0" borderId="0" xfId="0" applyNumberFormat="1" applyFont="1" applyAlignment="1">
      <alignment/>
    </xf>
    <xf numFmtId="49" fontId="50" fillId="34" borderId="11" xfId="0" applyNumberFormat="1" applyFont="1" applyFill="1" applyBorder="1" applyAlignment="1">
      <alignment horizontal="center" vertical="top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6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49" fontId="4" fillId="37" borderId="11" xfId="0" applyNumberFormat="1" applyFont="1" applyFill="1" applyBorder="1" applyAlignment="1">
      <alignment horizontal="center" vertical="top" wrapText="1"/>
    </xf>
    <xf numFmtId="179" fontId="4" fillId="37" borderId="11" xfId="63" applyFont="1" applyFill="1" applyBorder="1" applyAlignment="1">
      <alignment horizontal="right" vertical="top" wrapText="1"/>
    </xf>
    <xf numFmtId="193" fontId="3" fillId="34" borderId="11" xfId="0" applyNumberFormat="1" applyFont="1" applyFill="1" applyBorder="1" applyAlignment="1">
      <alignment horizontal="left" vertical="top" wrapText="1"/>
    </xf>
    <xf numFmtId="0" fontId="4" fillId="0" borderId="0" xfId="0" applyFont="1" applyAlignment="1" quotePrefix="1">
      <alignment/>
    </xf>
    <xf numFmtId="0" fontId="4" fillId="34" borderId="11" xfId="0" applyFont="1" applyFill="1" applyBorder="1" applyAlignment="1">
      <alignment horizontal="center"/>
    </xf>
    <xf numFmtId="49" fontId="3" fillId="34" borderId="15" xfId="0" applyNumberFormat="1" applyFont="1" applyFill="1" applyBorder="1" applyAlignment="1">
      <alignment horizontal="center" vertical="center" wrapText="1"/>
    </xf>
    <xf numFmtId="49" fontId="3" fillId="34" borderId="16" xfId="0" applyNumberFormat="1" applyFont="1" applyFill="1" applyBorder="1" applyAlignment="1">
      <alignment horizontal="center" vertical="center" wrapText="1"/>
    </xf>
    <xf numFmtId="14" fontId="4" fillId="34" borderId="0" xfId="0" applyNumberFormat="1" applyFont="1" applyFill="1" applyAlignment="1">
      <alignment horizontal="center"/>
    </xf>
    <xf numFmtId="0" fontId="4" fillId="34" borderId="0" xfId="0" applyFont="1" applyFill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left" wrapText="1"/>
    </xf>
    <xf numFmtId="0" fontId="4" fillId="34" borderId="0" xfId="0" applyFont="1" applyFill="1" applyAlignment="1">
      <alignment horizontal="left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/>
    </xf>
    <xf numFmtId="49" fontId="3" fillId="34" borderId="16" xfId="0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2" fontId="4" fillId="0" borderId="0" xfId="0" applyNumberFormat="1" applyFont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 2" xfId="54"/>
    <cellStyle name="Обычный_Лист1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V507"/>
  <sheetViews>
    <sheetView tabSelected="1" zoomScale="50" zoomScaleNormal="50" workbookViewId="0" topLeftCell="A51">
      <selection activeCell="A51" sqref="A1:W16384"/>
    </sheetView>
  </sheetViews>
  <sheetFormatPr defaultColWidth="8.8515625" defaultRowHeight="12.75"/>
  <cols>
    <col min="1" max="1" width="8.8515625" style="16" customWidth="1"/>
    <col min="2" max="2" width="80.57421875" style="16" customWidth="1"/>
    <col min="3" max="3" width="17.57421875" style="16" customWidth="1"/>
    <col min="4" max="4" width="16.57421875" style="16" customWidth="1"/>
    <col min="5" max="5" width="28.57421875" style="16" customWidth="1"/>
    <col min="6" max="6" width="19.57421875" style="16" customWidth="1"/>
    <col min="7" max="7" width="23.00390625" style="16" customWidth="1"/>
    <col min="8" max="8" width="31.7109375" style="14" hidden="1" customWidth="1"/>
    <col min="9" max="12" width="8.8515625" style="16" hidden="1" customWidth="1"/>
    <col min="13" max="13" width="27.8515625" style="16" hidden="1" customWidth="1"/>
    <col min="14" max="14" width="37.00390625" style="16" customWidth="1"/>
    <col min="15" max="18" width="8.8515625" style="16" hidden="1" customWidth="1"/>
    <col min="19" max="19" width="35.7109375" style="16" hidden="1" customWidth="1"/>
    <col min="20" max="20" width="27.7109375" style="16" hidden="1" customWidth="1"/>
    <col min="21" max="21" width="24.8515625" style="16" hidden="1" customWidth="1"/>
    <col min="22" max="22" width="24.57421875" style="16" hidden="1" customWidth="1"/>
    <col min="23" max="23" width="28.00390625" style="1" customWidth="1"/>
    <col min="24" max="24" width="18.8515625" style="1" customWidth="1"/>
    <col min="25" max="25" width="26.28125" style="1" customWidth="1"/>
    <col min="26" max="16384" width="8.8515625" style="1" customWidth="1"/>
  </cols>
  <sheetData>
    <row r="2" ht="26.25">
      <c r="G2" s="16" t="s">
        <v>155</v>
      </c>
    </row>
    <row r="3" spans="6:8" ht="26.25">
      <c r="F3" s="16" t="s">
        <v>154</v>
      </c>
      <c r="G3" s="104"/>
      <c r="H3" s="16"/>
    </row>
    <row r="4" spans="7:14" ht="26.25">
      <c r="G4" s="16" t="s">
        <v>180</v>
      </c>
      <c r="H4" s="14" t="s">
        <v>98</v>
      </c>
      <c r="N4" s="16" t="s">
        <v>98</v>
      </c>
    </row>
    <row r="5" spans="6:14" ht="26.25">
      <c r="F5" s="137">
        <v>43769</v>
      </c>
      <c r="G5" s="137"/>
      <c r="H5" s="137"/>
      <c r="I5" s="137"/>
      <c r="J5" s="137"/>
      <c r="K5" s="137"/>
      <c r="L5" s="137"/>
      <c r="M5" s="137"/>
      <c r="N5" s="137"/>
    </row>
    <row r="6" ht="26.25">
      <c r="H6" s="15"/>
    </row>
    <row r="7" spans="1:14" ht="63.75" customHeight="1">
      <c r="A7" s="138" t="s">
        <v>357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</row>
    <row r="8" spans="2:7" ht="15" customHeight="1">
      <c r="B8" s="105"/>
      <c r="C8" s="105"/>
      <c r="D8" s="105"/>
      <c r="E8" s="105"/>
      <c r="F8" s="105"/>
      <c r="G8" s="105"/>
    </row>
    <row r="9" spans="1:22" s="5" customFormat="1" ht="60" customHeight="1" thickBot="1">
      <c r="A9" s="139" t="s">
        <v>157</v>
      </c>
      <c r="B9" s="139"/>
      <c r="C9" s="10"/>
      <c r="D9" s="11"/>
      <c r="E9" s="11"/>
      <c r="F9" s="11"/>
      <c r="G9" s="11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8" ht="27" customHeight="1">
      <c r="A10" s="140" t="s">
        <v>165</v>
      </c>
      <c r="B10" s="140"/>
      <c r="C10" s="13"/>
      <c r="D10" s="14"/>
      <c r="E10" s="14"/>
      <c r="F10" s="14"/>
      <c r="G10" s="14"/>
      <c r="H10" s="15"/>
    </row>
    <row r="11" spans="1:22" ht="26.25" customHeight="1">
      <c r="A11" s="141" t="s">
        <v>0</v>
      </c>
      <c r="B11" s="141" t="s">
        <v>9</v>
      </c>
      <c r="C11" s="141" t="s">
        <v>7</v>
      </c>
      <c r="D11" s="141"/>
      <c r="E11" s="141"/>
      <c r="F11" s="141"/>
      <c r="G11" s="141"/>
      <c r="H11" s="142" t="s">
        <v>132</v>
      </c>
      <c r="N11" s="134">
        <v>2019</v>
      </c>
      <c r="S11" s="103">
        <v>2017</v>
      </c>
      <c r="T11" s="15"/>
      <c r="U11" s="103">
        <v>2020</v>
      </c>
      <c r="V11" s="103">
        <v>2021</v>
      </c>
    </row>
    <row r="12" spans="1:23" ht="26.25">
      <c r="A12" s="141"/>
      <c r="B12" s="141"/>
      <c r="C12" s="127" t="s">
        <v>119</v>
      </c>
      <c r="D12" s="17" t="s">
        <v>118</v>
      </c>
      <c r="E12" s="127" t="s">
        <v>120</v>
      </c>
      <c r="F12" s="127" t="s">
        <v>121</v>
      </c>
      <c r="G12" s="127" t="s">
        <v>10</v>
      </c>
      <c r="H12" s="143"/>
      <c r="N12" s="18"/>
      <c r="S12" s="18"/>
      <c r="T12" s="14"/>
      <c r="U12" s="18"/>
      <c r="V12" s="18"/>
      <c r="W12" s="1" t="s">
        <v>361</v>
      </c>
    </row>
    <row r="13" spans="1:22" ht="26.25">
      <c r="A13" s="19">
        <v>1</v>
      </c>
      <c r="B13" s="19" t="s">
        <v>1</v>
      </c>
      <c r="C13" s="128" t="s">
        <v>2</v>
      </c>
      <c r="D13" s="128" t="s">
        <v>3</v>
      </c>
      <c r="E13" s="128" t="s">
        <v>6</v>
      </c>
      <c r="F13" s="128" t="s">
        <v>4</v>
      </c>
      <c r="G13" s="128" t="s">
        <v>5</v>
      </c>
      <c r="H13" s="20" t="s">
        <v>8</v>
      </c>
      <c r="N13" s="134">
        <v>8</v>
      </c>
      <c r="S13" s="103">
        <v>8</v>
      </c>
      <c r="T13" s="15"/>
      <c r="U13" s="103">
        <v>8</v>
      </c>
      <c r="V13" s="103">
        <v>8</v>
      </c>
    </row>
    <row r="14" spans="1:23" ht="26.25" customHeight="1">
      <c r="A14" s="21" t="s">
        <v>12</v>
      </c>
      <c r="B14" s="22" t="s">
        <v>14</v>
      </c>
      <c r="C14" s="23" t="s">
        <v>11</v>
      </c>
      <c r="D14" s="23" t="s">
        <v>13</v>
      </c>
      <c r="E14" s="23" t="s">
        <v>11</v>
      </c>
      <c r="F14" s="23" t="s">
        <v>11</v>
      </c>
      <c r="G14" s="23" t="s">
        <v>11</v>
      </c>
      <c r="H14" s="24" t="e">
        <f>H15+H30+H85+H92+H98</f>
        <v>#REF!</v>
      </c>
      <c r="N14" s="24">
        <f>N15+N30+N85+N92+N98</f>
        <v>6493529.35</v>
      </c>
      <c r="S14" s="24">
        <v>4188124.24</v>
      </c>
      <c r="T14" s="106"/>
      <c r="U14" s="24">
        <f>U15+U30+U85+U92+U98</f>
        <v>3833791.96</v>
      </c>
      <c r="V14" s="24">
        <f>V15+V30+V85+V92+V98</f>
        <v>3785417.62</v>
      </c>
      <c r="W14" s="124"/>
    </row>
    <row r="15" spans="1:22" ht="85.5" customHeight="1">
      <c r="A15" s="25">
        <f>A14+1</f>
        <v>2</v>
      </c>
      <c r="B15" s="22" t="s">
        <v>16</v>
      </c>
      <c r="C15" s="23" t="s">
        <v>66</v>
      </c>
      <c r="D15" s="23" t="s">
        <v>15</v>
      </c>
      <c r="E15" s="23" t="s">
        <v>11</v>
      </c>
      <c r="F15" s="23" t="s">
        <v>11</v>
      </c>
      <c r="G15" s="23" t="s">
        <v>11</v>
      </c>
      <c r="H15" s="24">
        <f>H16</f>
        <v>972000</v>
      </c>
      <c r="N15" s="84">
        <f>N16</f>
        <v>1259028</v>
      </c>
      <c r="S15" s="24">
        <v>547600</v>
      </c>
      <c r="T15" s="106"/>
      <c r="U15" s="84">
        <f>U16</f>
        <v>853335.5599999999</v>
      </c>
      <c r="V15" s="84">
        <f>V16</f>
        <v>728500</v>
      </c>
    </row>
    <row r="16" spans="1:22" s="2" customFormat="1" ht="26.25">
      <c r="A16" s="25">
        <f aca="true" t="shared" si="0" ref="A16:A96">A15+1</f>
        <v>3</v>
      </c>
      <c r="B16" s="26" t="s">
        <v>137</v>
      </c>
      <c r="C16" s="23" t="s">
        <v>66</v>
      </c>
      <c r="D16" s="23" t="s">
        <v>15</v>
      </c>
      <c r="E16" s="23" t="s">
        <v>167</v>
      </c>
      <c r="F16" s="23" t="s">
        <v>11</v>
      </c>
      <c r="G16" s="23" t="s">
        <v>11</v>
      </c>
      <c r="H16" s="24">
        <f>H17</f>
        <v>972000</v>
      </c>
      <c r="I16" s="16"/>
      <c r="J16" s="16"/>
      <c r="K16" s="16"/>
      <c r="L16" s="16"/>
      <c r="M16" s="16"/>
      <c r="N16" s="24">
        <f>N17</f>
        <v>1259028</v>
      </c>
      <c r="O16" s="16"/>
      <c r="P16" s="16"/>
      <c r="Q16" s="16"/>
      <c r="R16" s="16"/>
      <c r="S16" s="24">
        <v>547600</v>
      </c>
      <c r="T16" s="106"/>
      <c r="U16" s="24">
        <f>U17</f>
        <v>853335.5599999999</v>
      </c>
      <c r="V16" s="24">
        <f>V17</f>
        <v>728500</v>
      </c>
    </row>
    <row r="17" spans="1:22" ht="26.25">
      <c r="A17" s="25">
        <f t="shared" si="0"/>
        <v>4</v>
      </c>
      <c r="B17" s="22" t="s">
        <v>17</v>
      </c>
      <c r="C17" s="23" t="s">
        <v>66</v>
      </c>
      <c r="D17" s="23" t="s">
        <v>15</v>
      </c>
      <c r="E17" s="23" t="s">
        <v>168</v>
      </c>
      <c r="F17" s="23" t="s">
        <v>11</v>
      </c>
      <c r="G17" s="23" t="s">
        <v>11</v>
      </c>
      <c r="H17" s="24">
        <f>H19</f>
        <v>972000</v>
      </c>
      <c r="N17" s="24">
        <f>N19</f>
        <v>1259028</v>
      </c>
      <c r="S17" s="24">
        <v>547600</v>
      </c>
      <c r="T17" s="106"/>
      <c r="U17" s="24">
        <f>U19</f>
        <v>853335.5599999999</v>
      </c>
      <c r="V17" s="24">
        <f>V19</f>
        <v>728500</v>
      </c>
    </row>
    <row r="18" spans="1:22" ht="66" customHeight="1">
      <c r="A18" s="25">
        <f t="shared" si="0"/>
        <v>5</v>
      </c>
      <c r="B18" s="7" t="s">
        <v>206</v>
      </c>
      <c r="C18" s="23" t="s">
        <v>66</v>
      </c>
      <c r="D18" s="23" t="s">
        <v>15</v>
      </c>
      <c r="E18" s="23" t="s">
        <v>213</v>
      </c>
      <c r="F18" s="23"/>
      <c r="G18" s="23"/>
      <c r="H18" s="24"/>
      <c r="N18" s="24">
        <f>N19</f>
        <v>1259028</v>
      </c>
      <c r="S18" s="24">
        <v>547600</v>
      </c>
      <c r="T18" s="106"/>
      <c r="U18" s="24">
        <f>U19</f>
        <v>853335.5599999999</v>
      </c>
      <c r="V18" s="24">
        <f>V19</f>
        <v>728500</v>
      </c>
    </row>
    <row r="19" spans="1:22" ht="153">
      <c r="A19" s="25">
        <f t="shared" si="0"/>
        <v>6</v>
      </c>
      <c r="B19" s="26" t="s">
        <v>133</v>
      </c>
      <c r="C19" s="23" t="s">
        <v>66</v>
      </c>
      <c r="D19" s="23" t="s">
        <v>15</v>
      </c>
      <c r="E19" s="23" t="s">
        <v>213</v>
      </c>
      <c r="F19" s="23" t="s">
        <v>43</v>
      </c>
      <c r="G19" s="23" t="s">
        <v>11</v>
      </c>
      <c r="H19" s="24">
        <f>H20</f>
        <v>972000</v>
      </c>
      <c r="N19" s="24">
        <f>N20</f>
        <v>1259028</v>
      </c>
      <c r="S19" s="24">
        <v>547600</v>
      </c>
      <c r="T19" s="106"/>
      <c r="U19" s="24">
        <f>U20</f>
        <v>853335.5599999999</v>
      </c>
      <c r="V19" s="24">
        <f>V20</f>
        <v>728500</v>
      </c>
    </row>
    <row r="20" spans="1:22" ht="51" customHeight="1">
      <c r="A20" s="25">
        <f t="shared" si="0"/>
        <v>7</v>
      </c>
      <c r="B20" s="26" t="s">
        <v>139</v>
      </c>
      <c r="C20" s="23" t="s">
        <v>66</v>
      </c>
      <c r="D20" s="23" t="s">
        <v>15</v>
      </c>
      <c r="E20" s="23" t="s">
        <v>213</v>
      </c>
      <c r="F20" s="23" t="s">
        <v>49</v>
      </c>
      <c r="G20" s="23"/>
      <c r="H20" s="24">
        <f>H21</f>
        <v>972000</v>
      </c>
      <c r="N20" s="24">
        <f>N21+N24+N28</f>
        <v>1259028</v>
      </c>
      <c r="S20" s="24">
        <v>547600</v>
      </c>
      <c r="T20" s="106"/>
      <c r="U20" s="24">
        <f>U21+U24+U28</f>
        <v>853335.5599999999</v>
      </c>
      <c r="V20" s="24">
        <f>V21+V24+V28</f>
        <v>728500</v>
      </c>
    </row>
    <row r="21" spans="1:22" ht="60" customHeight="1">
      <c r="A21" s="25">
        <f t="shared" si="0"/>
        <v>8</v>
      </c>
      <c r="B21" s="27" t="s">
        <v>166</v>
      </c>
      <c r="C21" s="23" t="s">
        <v>66</v>
      </c>
      <c r="D21" s="21" t="s">
        <v>15</v>
      </c>
      <c r="E21" s="21" t="s">
        <v>213</v>
      </c>
      <c r="F21" s="21" t="s">
        <v>50</v>
      </c>
      <c r="G21" s="21"/>
      <c r="H21" s="28">
        <f>H22+H29+H24</f>
        <v>972000</v>
      </c>
      <c r="N21" s="28">
        <f>N22+N23</f>
        <v>960851</v>
      </c>
      <c r="S21" s="28">
        <v>434800</v>
      </c>
      <c r="T21" s="90"/>
      <c r="U21" s="28">
        <f>U22+U23</f>
        <v>643837.19</v>
      </c>
      <c r="V21" s="28">
        <f>V22+V23</f>
        <v>555000</v>
      </c>
    </row>
    <row r="22" spans="1:23" s="8" customFormat="1" ht="26.25">
      <c r="A22" s="25">
        <f t="shared" si="0"/>
        <v>9</v>
      </c>
      <c r="B22" s="29" t="s">
        <v>20</v>
      </c>
      <c r="C22" s="23" t="s">
        <v>66</v>
      </c>
      <c r="D22" s="21" t="s">
        <v>15</v>
      </c>
      <c r="E22" s="21" t="s">
        <v>213</v>
      </c>
      <c r="F22" s="21" t="s">
        <v>50</v>
      </c>
      <c r="G22" s="21" t="s">
        <v>19</v>
      </c>
      <c r="H22" s="28">
        <v>746000</v>
      </c>
      <c r="I22" s="16"/>
      <c r="J22" s="16"/>
      <c r="K22" s="16"/>
      <c r="L22" s="16"/>
      <c r="M22" s="16"/>
      <c r="N22" s="28">
        <v>955851</v>
      </c>
      <c r="O22" s="95"/>
      <c r="P22" s="95"/>
      <c r="Q22" s="95"/>
      <c r="R22" s="95"/>
      <c r="S22" s="107">
        <v>434800</v>
      </c>
      <c r="T22" s="90"/>
      <c r="U22" s="28">
        <v>638837.19</v>
      </c>
      <c r="V22" s="28">
        <v>550000</v>
      </c>
      <c r="W22" s="1">
        <v>742932.36</v>
      </c>
    </row>
    <row r="23" spans="1:23" s="8" customFormat="1" ht="52.5">
      <c r="A23" s="25"/>
      <c r="B23" s="29" t="s">
        <v>328</v>
      </c>
      <c r="C23" s="23" t="s">
        <v>66</v>
      </c>
      <c r="D23" s="38" t="s">
        <v>15</v>
      </c>
      <c r="E23" s="38" t="s">
        <v>213</v>
      </c>
      <c r="F23" s="38" t="s">
        <v>50</v>
      </c>
      <c r="G23" s="38" t="s">
        <v>329</v>
      </c>
      <c r="H23" s="28"/>
      <c r="I23" s="16"/>
      <c r="J23" s="16"/>
      <c r="K23" s="16"/>
      <c r="L23" s="16"/>
      <c r="M23" s="16"/>
      <c r="N23" s="28">
        <v>5000</v>
      </c>
      <c r="O23" s="95"/>
      <c r="P23" s="95"/>
      <c r="Q23" s="95"/>
      <c r="R23" s="95"/>
      <c r="S23" s="107"/>
      <c r="T23" s="90"/>
      <c r="U23" s="28">
        <v>5000</v>
      </c>
      <c r="V23" s="28">
        <v>5000</v>
      </c>
      <c r="W23" s="1"/>
    </row>
    <row r="24" spans="1:24" ht="78.75">
      <c r="A24" s="25">
        <f>A22+1</f>
        <v>10</v>
      </c>
      <c r="B24" s="27" t="s">
        <v>169</v>
      </c>
      <c r="C24" s="23" t="s">
        <v>66</v>
      </c>
      <c r="D24" s="21" t="s">
        <v>15</v>
      </c>
      <c r="E24" s="21" t="s">
        <v>300</v>
      </c>
      <c r="F24" s="21" t="s">
        <v>51</v>
      </c>
      <c r="G24" s="21"/>
      <c r="H24" s="28">
        <v>1000</v>
      </c>
      <c r="N24" s="28">
        <f>N25+N26+N27</f>
        <v>8000</v>
      </c>
      <c r="S24" s="28">
        <v>2000</v>
      </c>
      <c r="T24" s="90"/>
      <c r="U24" s="28">
        <f>U25+U26+U27</f>
        <v>3500</v>
      </c>
      <c r="V24" s="28">
        <f>V25+V26+V27</f>
        <v>7500</v>
      </c>
      <c r="X24" s="8"/>
    </row>
    <row r="25" spans="1:24" s="8" customFormat="1" ht="26.25">
      <c r="A25" s="25">
        <f t="shared" si="0"/>
        <v>11</v>
      </c>
      <c r="B25" s="27" t="s">
        <v>22</v>
      </c>
      <c r="C25" s="23" t="s">
        <v>66</v>
      </c>
      <c r="D25" s="21" t="s">
        <v>15</v>
      </c>
      <c r="E25" s="21" t="s">
        <v>300</v>
      </c>
      <c r="F25" s="21" t="s">
        <v>51</v>
      </c>
      <c r="G25" s="21" t="s">
        <v>21</v>
      </c>
      <c r="H25" s="28"/>
      <c r="I25" s="16"/>
      <c r="J25" s="16"/>
      <c r="K25" s="16"/>
      <c r="L25" s="16"/>
      <c r="M25" s="16"/>
      <c r="N25" s="131">
        <v>1500</v>
      </c>
      <c r="O25" s="16"/>
      <c r="P25" s="16"/>
      <c r="Q25" s="16"/>
      <c r="R25" s="16"/>
      <c r="S25" s="28">
        <v>2000</v>
      </c>
      <c r="T25" s="90"/>
      <c r="U25" s="28">
        <v>1000</v>
      </c>
      <c r="V25" s="28">
        <v>3000</v>
      </c>
      <c r="W25" s="1">
        <v>1500</v>
      </c>
      <c r="X25" s="8">
        <v>500</v>
      </c>
    </row>
    <row r="26" spans="1:24" s="8" customFormat="1" ht="26.25">
      <c r="A26" s="25"/>
      <c r="B26" s="29" t="s">
        <v>320</v>
      </c>
      <c r="C26" s="23" t="s">
        <v>66</v>
      </c>
      <c r="D26" s="38" t="s">
        <v>15</v>
      </c>
      <c r="E26" s="38" t="s">
        <v>300</v>
      </c>
      <c r="F26" s="38" t="s">
        <v>51</v>
      </c>
      <c r="G26" s="38" t="s">
        <v>321</v>
      </c>
      <c r="H26" s="28"/>
      <c r="I26" s="16"/>
      <c r="J26" s="16"/>
      <c r="K26" s="16"/>
      <c r="L26" s="16"/>
      <c r="M26" s="16"/>
      <c r="N26" s="131">
        <v>0</v>
      </c>
      <c r="O26" s="16"/>
      <c r="P26" s="16"/>
      <c r="Q26" s="16"/>
      <c r="R26" s="16"/>
      <c r="S26" s="28"/>
      <c r="T26" s="90"/>
      <c r="U26" s="28">
        <v>1500</v>
      </c>
      <c r="V26" s="28">
        <v>3000</v>
      </c>
      <c r="W26" s="1"/>
      <c r="X26" s="8">
        <v>-1500</v>
      </c>
    </row>
    <row r="27" spans="1:24" s="8" customFormat="1" ht="26.25">
      <c r="A27" s="25"/>
      <c r="B27" s="29" t="s">
        <v>327</v>
      </c>
      <c r="C27" s="23" t="s">
        <v>66</v>
      </c>
      <c r="D27" s="38" t="s">
        <v>15</v>
      </c>
      <c r="E27" s="38" t="s">
        <v>300</v>
      </c>
      <c r="F27" s="38" t="s">
        <v>51</v>
      </c>
      <c r="G27" s="38" t="s">
        <v>34</v>
      </c>
      <c r="H27" s="28"/>
      <c r="I27" s="16"/>
      <c r="J27" s="16"/>
      <c r="K27" s="16"/>
      <c r="L27" s="16"/>
      <c r="M27" s="16"/>
      <c r="N27" s="131">
        <v>6500</v>
      </c>
      <c r="O27" s="16"/>
      <c r="P27" s="16"/>
      <c r="Q27" s="16"/>
      <c r="R27" s="16"/>
      <c r="S27" s="28"/>
      <c r="T27" s="90"/>
      <c r="U27" s="28">
        <v>1000</v>
      </c>
      <c r="V27" s="28">
        <v>1500</v>
      </c>
      <c r="W27" s="1">
        <v>6103.9</v>
      </c>
      <c r="X27" s="8">
        <v>5500</v>
      </c>
    </row>
    <row r="28" spans="1:22" ht="112.5" customHeight="1">
      <c r="A28" s="25">
        <f>A25+1</f>
        <v>12</v>
      </c>
      <c r="B28" s="27" t="s">
        <v>170</v>
      </c>
      <c r="C28" s="23" t="s">
        <v>66</v>
      </c>
      <c r="D28" s="21" t="s">
        <v>15</v>
      </c>
      <c r="E28" s="21" t="s">
        <v>213</v>
      </c>
      <c r="F28" s="21" t="s">
        <v>52</v>
      </c>
      <c r="G28" s="21"/>
      <c r="H28" s="28"/>
      <c r="N28" s="28">
        <f>N29</f>
        <v>290177</v>
      </c>
      <c r="S28" s="28">
        <v>110800</v>
      </c>
      <c r="T28" s="90"/>
      <c r="U28" s="28">
        <f>U29</f>
        <v>205998.37</v>
      </c>
      <c r="V28" s="28">
        <f>V29</f>
        <v>166000</v>
      </c>
    </row>
    <row r="29" spans="1:23" s="8" customFormat="1" ht="26.25">
      <c r="A29" s="25">
        <f t="shared" si="0"/>
        <v>13</v>
      </c>
      <c r="B29" s="30" t="s">
        <v>24</v>
      </c>
      <c r="C29" s="23" t="s">
        <v>66</v>
      </c>
      <c r="D29" s="21" t="s">
        <v>15</v>
      </c>
      <c r="E29" s="21" t="s">
        <v>213</v>
      </c>
      <c r="F29" s="21" t="s">
        <v>52</v>
      </c>
      <c r="G29" s="21" t="s">
        <v>23</v>
      </c>
      <c r="H29" s="28">
        <v>225000</v>
      </c>
      <c r="I29" s="16"/>
      <c r="J29" s="16"/>
      <c r="K29" s="16"/>
      <c r="L29" s="16"/>
      <c r="M29" s="16"/>
      <c r="N29" s="28">
        <v>290177</v>
      </c>
      <c r="O29" s="95"/>
      <c r="P29" s="95"/>
      <c r="Q29" s="95"/>
      <c r="R29" s="95"/>
      <c r="S29" s="107">
        <v>110800</v>
      </c>
      <c r="T29" s="90"/>
      <c r="U29" s="28">
        <v>205998.37</v>
      </c>
      <c r="V29" s="28">
        <v>166000</v>
      </c>
      <c r="W29" s="1">
        <v>220959.12</v>
      </c>
    </row>
    <row r="30" spans="1:22" ht="103.5" customHeight="1">
      <c r="A30" s="25">
        <f t="shared" si="0"/>
        <v>14</v>
      </c>
      <c r="B30" s="22" t="s">
        <v>26</v>
      </c>
      <c r="C30" s="23" t="s">
        <v>66</v>
      </c>
      <c r="D30" s="23" t="s">
        <v>25</v>
      </c>
      <c r="E30" s="23" t="s">
        <v>11</v>
      </c>
      <c r="F30" s="23" t="s">
        <v>11</v>
      </c>
      <c r="G30" s="23" t="s">
        <v>11</v>
      </c>
      <c r="H30" s="24" t="e">
        <f>H31</f>
        <v>#REF!</v>
      </c>
      <c r="N30" s="24">
        <f>N31+N78</f>
        <v>4522223.33</v>
      </c>
      <c r="S30" s="24">
        <v>3202531.38</v>
      </c>
      <c r="T30" s="106"/>
      <c r="U30" s="24">
        <f>U31+U78</f>
        <v>2326428.38</v>
      </c>
      <c r="V30" s="24">
        <f>V31+V78</f>
        <v>2402889.6</v>
      </c>
    </row>
    <row r="31" spans="1:178" s="6" customFormat="1" ht="26.25">
      <c r="A31" s="25">
        <f t="shared" si="0"/>
        <v>15</v>
      </c>
      <c r="B31" s="26" t="s">
        <v>137</v>
      </c>
      <c r="C31" s="23" t="s">
        <v>66</v>
      </c>
      <c r="D31" s="23" t="s">
        <v>25</v>
      </c>
      <c r="E31" s="23" t="s">
        <v>167</v>
      </c>
      <c r="F31" s="23"/>
      <c r="G31" s="23"/>
      <c r="H31" s="24" t="e">
        <f>H32</f>
        <v>#REF!</v>
      </c>
      <c r="I31" s="16"/>
      <c r="J31" s="16"/>
      <c r="K31" s="16"/>
      <c r="L31" s="16"/>
      <c r="M31" s="16"/>
      <c r="N31" s="24">
        <f>N32</f>
        <v>4490223.33</v>
      </c>
      <c r="O31" s="16"/>
      <c r="P31" s="16"/>
      <c r="Q31" s="16"/>
      <c r="R31" s="16"/>
      <c r="S31" s="24">
        <v>3170531.38</v>
      </c>
      <c r="T31" s="106"/>
      <c r="U31" s="24">
        <f>U32</f>
        <v>2294428.38</v>
      </c>
      <c r="V31" s="24">
        <f>V32</f>
        <v>2402889.6</v>
      </c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</row>
    <row r="32" spans="1:178" ht="26.25">
      <c r="A32" s="25">
        <f t="shared" si="0"/>
        <v>16</v>
      </c>
      <c r="B32" s="22" t="s">
        <v>27</v>
      </c>
      <c r="C32" s="23" t="s">
        <v>66</v>
      </c>
      <c r="D32" s="23" t="s">
        <v>25</v>
      </c>
      <c r="E32" s="23" t="s">
        <v>171</v>
      </c>
      <c r="F32" s="23"/>
      <c r="G32" s="23"/>
      <c r="H32" s="24" t="e">
        <f>H34+H48+H68+H65</f>
        <v>#REF!</v>
      </c>
      <c r="N32" s="24">
        <f>N34+N48+N63</f>
        <v>4490223.33</v>
      </c>
      <c r="S32" s="24">
        <v>3170531.38</v>
      </c>
      <c r="T32" s="106"/>
      <c r="U32" s="24">
        <f>U34+U48+U63</f>
        <v>2294428.38</v>
      </c>
      <c r="V32" s="24">
        <f>V34+V48+V63</f>
        <v>2402889.6</v>
      </c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</row>
    <row r="33" spans="1:22" ht="55.5" customHeight="1">
      <c r="A33" s="25">
        <f t="shared" si="0"/>
        <v>17</v>
      </c>
      <c r="B33" s="31" t="s">
        <v>206</v>
      </c>
      <c r="C33" s="23" t="s">
        <v>66</v>
      </c>
      <c r="D33" s="23" t="s">
        <v>25</v>
      </c>
      <c r="E33" s="23" t="s">
        <v>214</v>
      </c>
      <c r="F33" s="23"/>
      <c r="G33" s="23"/>
      <c r="H33" s="24"/>
      <c r="N33" s="24">
        <f>N34</f>
        <v>3710023.33</v>
      </c>
      <c r="S33" s="24">
        <v>2659294.38</v>
      </c>
      <c r="T33" s="106"/>
      <c r="U33" s="24">
        <f>U34</f>
        <v>1991428.3800000001</v>
      </c>
      <c r="V33" s="24">
        <f>V34</f>
        <v>2020883.6</v>
      </c>
    </row>
    <row r="34" spans="1:22" ht="153">
      <c r="A34" s="25">
        <f t="shared" si="0"/>
        <v>18</v>
      </c>
      <c r="B34" s="26" t="s">
        <v>133</v>
      </c>
      <c r="C34" s="23" t="s">
        <v>66</v>
      </c>
      <c r="D34" s="23" t="s">
        <v>25</v>
      </c>
      <c r="E34" s="23" t="s">
        <v>214</v>
      </c>
      <c r="F34" s="23" t="s">
        <v>43</v>
      </c>
      <c r="G34" s="23"/>
      <c r="H34" s="24" t="e">
        <f>H35</f>
        <v>#REF!</v>
      </c>
      <c r="N34" s="24">
        <f>N35</f>
        <v>3710023.33</v>
      </c>
      <c r="S34" s="24">
        <v>2659294.38</v>
      </c>
      <c r="T34" s="106"/>
      <c r="U34" s="24">
        <f>U35</f>
        <v>1991428.3800000001</v>
      </c>
      <c r="V34" s="24">
        <f>V35</f>
        <v>2020883.6</v>
      </c>
    </row>
    <row r="35" spans="1:22" ht="55.5" customHeight="1">
      <c r="A35" s="25">
        <f t="shared" si="0"/>
        <v>19</v>
      </c>
      <c r="B35" s="26" t="s">
        <v>134</v>
      </c>
      <c r="C35" s="23" t="s">
        <v>66</v>
      </c>
      <c r="D35" s="23" t="s">
        <v>25</v>
      </c>
      <c r="E35" s="23" t="s">
        <v>214</v>
      </c>
      <c r="F35" s="23" t="s">
        <v>49</v>
      </c>
      <c r="G35" s="23" t="s">
        <v>11</v>
      </c>
      <c r="H35" s="24" t="e">
        <f>H36+#REF!</f>
        <v>#REF!</v>
      </c>
      <c r="N35" s="24">
        <f>N36+N45+N41+N39</f>
        <v>3710023.33</v>
      </c>
      <c r="S35" s="24">
        <v>2659294.38</v>
      </c>
      <c r="T35" s="106"/>
      <c r="U35" s="24">
        <f>U36+U45+U41</f>
        <v>1991428.3800000001</v>
      </c>
      <c r="V35" s="24">
        <f>V36+V45+V41</f>
        <v>2020883.6</v>
      </c>
    </row>
    <row r="36" spans="1:22" ht="52.5">
      <c r="A36" s="25">
        <f t="shared" si="0"/>
        <v>20</v>
      </c>
      <c r="B36" s="27" t="s">
        <v>166</v>
      </c>
      <c r="C36" s="23" t="s">
        <v>66</v>
      </c>
      <c r="D36" s="23" t="s">
        <v>25</v>
      </c>
      <c r="E36" s="21" t="s">
        <v>214</v>
      </c>
      <c r="F36" s="23" t="s">
        <v>50</v>
      </c>
      <c r="G36" s="23" t="s">
        <v>11</v>
      </c>
      <c r="H36" s="24">
        <f>H37+H46</f>
        <v>3642068.83</v>
      </c>
      <c r="N36" s="24">
        <f>N37+N38</f>
        <v>2852464.44</v>
      </c>
      <c r="S36" s="24">
        <v>2119385.38</v>
      </c>
      <c r="T36" s="106"/>
      <c r="U36" s="24">
        <f>U37+U38</f>
        <v>1557159.59</v>
      </c>
      <c r="V36" s="24">
        <f>V37+V38</f>
        <v>1562383.6</v>
      </c>
    </row>
    <row r="37" spans="1:24" s="8" customFormat="1" ht="26.25">
      <c r="A37" s="25">
        <f t="shared" si="0"/>
        <v>21</v>
      </c>
      <c r="B37" s="30" t="s">
        <v>20</v>
      </c>
      <c r="C37" s="23" t="s">
        <v>66</v>
      </c>
      <c r="D37" s="21" t="s">
        <v>25</v>
      </c>
      <c r="E37" s="23" t="s">
        <v>214</v>
      </c>
      <c r="F37" s="21" t="s">
        <v>50</v>
      </c>
      <c r="G37" s="21" t="s">
        <v>19</v>
      </c>
      <c r="H37" s="28">
        <v>2803068.83</v>
      </c>
      <c r="I37" s="16"/>
      <c r="J37" s="16"/>
      <c r="K37" s="16"/>
      <c r="L37" s="16"/>
      <c r="M37" s="16"/>
      <c r="N37" s="131">
        <v>2846414.44</v>
      </c>
      <c r="O37" s="95"/>
      <c r="P37" s="95"/>
      <c r="Q37" s="95"/>
      <c r="R37" s="95"/>
      <c r="S37" s="107">
        <v>2119385.38</v>
      </c>
      <c r="T37" s="90"/>
      <c r="U37" s="28">
        <v>1547159.59</v>
      </c>
      <c r="V37" s="28">
        <v>1552383.6</v>
      </c>
      <c r="W37" s="16">
        <v>2126513.27</v>
      </c>
      <c r="X37" s="8">
        <v>-1250</v>
      </c>
    </row>
    <row r="38" spans="1:24" s="8" customFormat="1" ht="52.5">
      <c r="A38" s="25"/>
      <c r="B38" s="29" t="s">
        <v>328</v>
      </c>
      <c r="C38" s="23" t="s">
        <v>66</v>
      </c>
      <c r="D38" s="38" t="s">
        <v>25</v>
      </c>
      <c r="E38" s="38" t="s">
        <v>214</v>
      </c>
      <c r="F38" s="38" t="s">
        <v>50</v>
      </c>
      <c r="G38" s="38" t="s">
        <v>329</v>
      </c>
      <c r="H38" s="28"/>
      <c r="I38" s="16"/>
      <c r="J38" s="16"/>
      <c r="K38" s="16"/>
      <c r="L38" s="16"/>
      <c r="M38" s="16"/>
      <c r="N38" s="131">
        <v>6050</v>
      </c>
      <c r="O38" s="95"/>
      <c r="P38" s="95"/>
      <c r="Q38" s="95"/>
      <c r="R38" s="95"/>
      <c r="S38" s="107"/>
      <c r="T38" s="90"/>
      <c r="U38" s="28">
        <v>10000</v>
      </c>
      <c r="V38" s="28">
        <v>10000</v>
      </c>
      <c r="W38" s="1">
        <v>6017.13</v>
      </c>
      <c r="X38" s="8">
        <v>1050</v>
      </c>
    </row>
    <row r="39" spans="1:24" ht="75" customHeight="1">
      <c r="A39" s="25">
        <f>A35+1</f>
        <v>20</v>
      </c>
      <c r="B39" s="22" t="s">
        <v>135</v>
      </c>
      <c r="C39" s="23" t="s">
        <v>66</v>
      </c>
      <c r="D39" s="23" t="s">
        <v>25</v>
      </c>
      <c r="E39" s="23" t="s">
        <v>214</v>
      </c>
      <c r="F39" s="23" t="s">
        <v>51</v>
      </c>
      <c r="G39" s="23"/>
      <c r="H39" s="24">
        <f>H40</f>
        <v>0</v>
      </c>
      <c r="N39" s="24">
        <f>N40</f>
        <v>200</v>
      </c>
      <c r="S39" s="24">
        <v>6000</v>
      </c>
      <c r="T39" s="106"/>
      <c r="U39" s="24">
        <f>U40+U41+U42</f>
        <v>5981.6</v>
      </c>
      <c r="V39" s="24">
        <f>V40+V41+V42</f>
        <v>5981.6</v>
      </c>
      <c r="X39" s="8"/>
    </row>
    <row r="40" spans="1:24" s="8" customFormat="1" ht="52.5">
      <c r="A40" s="25"/>
      <c r="B40" s="29" t="s">
        <v>328</v>
      </c>
      <c r="C40" s="23" t="s">
        <v>66</v>
      </c>
      <c r="D40" s="38" t="s">
        <v>25</v>
      </c>
      <c r="E40" s="38" t="s">
        <v>214</v>
      </c>
      <c r="F40" s="38" t="s">
        <v>51</v>
      </c>
      <c r="G40" s="38" t="s">
        <v>329</v>
      </c>
      <c r="H40" s="28"/>
      <c r="I40" s="16"/>
      <c r="J40" s="16"/>
      <c r="K40" s="16"/>
      <c r="L40" s="16"/>
      <c r="M40" s="16"/>
      <c r="N40" s="131">
        <v>200</v>
      </c>
      <c r="O40" s="95"/>
      <c r="P40" s="95"/>
      <c r="Q40" s="95"/>
      <c r="R40" s="95"/>
      <c r="S40" s="107"/>
      <c r="T40" s="90"/>
      <c r="U40" s="28"/>
      <c r="V40" s="28"/>
      <c r="W40" s="158">
        <v>8</v>
      </c>
      <c r="X40" s="8">
        <v>200</v>
      </c>
    </row>
    <row r="41" spans="1:24" ht="75" customHeight="1">
      <c r="A41" s="25">
        <f>A37+1</f>
        <v>22</v>
      </c>
      <c r="B41" s="22" t="s">
        <v>135</v>
      </c>
      <c r="C41" s="23" t="s">
        <v>66</v>
      </c>
      <c r="D41" s="23" t="s">
        <v>25</v>
      </c>
      <c r="E41" s="23" t="s">
        <v>216</v>
      </c>
      <c r="F41" s="23" t="s">
        <v>51</v>
      </c>
      <c r="G41" s="23"/>
      <c r="H41" s="24">
        <f>H42</f>
        <v>5000</v>
      </c>
      <c r="N41" s="24">
        <f>N42+N43+N44</f>
        <v>1000</v>
      </c>
      <c r="S41" s="24">
        <v>6000</v>
      </c>
      <c r="T41" s="106"/>
      <c r="U41" s="24">
        <f>U42+U43+U44</f>
        <v>5500</v>
      </c>
      <c r="V41" s="24">
        <f>V42+V43+V44</f>
        <v>5500</v>
      </c>
      <c r="X41" s="8"/>
    </row>
    <row r="42" spans="1:24" s="8" customFormat="1" ht="26.25">
      <c r="A42" s="25">
        <f>A41+1</f>
        <v>23</v>
      </c>
      <c r="B42" s="30" t="s">
        <v>22</v>
      </c>
      <c r="C42" s="23" t="s">
        <v>66</v>
      </c>
      <c r="D42" s="21" t="s">
        <v>25</v>
      </c>
      <c r="E42" s="21" t="s">
        <v>216</v>
      </c>
      <c r="F42" s="21" t="s">
        <v>51</v>
      </c>
      <c r="G42" s="21" t="s">
        <v>21</v>
      </c>
      <c r="H42" s="28">
        <v>5000</v>
      </c>
      <c r="I42" s="16"/>
      <c r="J42" s="16"/>
      <c r="K42" s="16"/>
      <c r="L42" s="16"/>
      <c r="M42" s="16"/>
      <c r="N42" s="131">
        <v>0</v>
      </c>
      <c r="O42" s="16"/>
      <c r="P42" s="16"/>
      <c r="Q42" s="16"/>
      <c r="R42" s="16"/>
      <c r="S42" s="28">
        <v>6000</v>
      </c>
      <c r="T42" s="90"/>
      <c r="U42" s="28">
        <v>481.6</v>
      </c>
      <c r="V42" s="28">
        <v>481.6</v>
      </c>
      <c r="W42" s="1"/>
      <c r="X42" s="8">
        <v>-481.6</v>
      </c>
    </row>
    <row r="43" spans="1:24" ht="26.25">
      <c r="A43" s="25"/>
      <c r="B43" s="30" t="s">
        <v>320</v>
      </c>
      <c r="C43" s="23" t="s">
        <v>66</v>
      </c>
      <c r="D43" s="21" t="s">
        <v>25</v>
      </c>
      <c r="E43" s="21" t="s">
        <v>216</v>
      </c>
      <c r="F43" s="21" t="s">
        <v>51</v>
      </c>
      <c r="G43" s="21" t="s">
        <v>321</v>
      </c>
      <c r="H43" s="24"/>
      <c r="N43" s="131">
        <v>0</v>
      </c>
      <c r="S43" s="24"/>
      <c r="T43" s="106"/>
      <c r="U43" s="28">
        <v>3518.4</v>
      </c>
      <c r="V43" s="28">
        <v>3518.4</v>
      </c>
      <c r="X43" s="8">
        <v>-3518.4</v>
      </c>
    </row>
    <row r="44" spans="1:24" s="8" customFormat="1" ht="26.25">
      <c r="A44" s="25"/>
      <c r="B44" s="29" t="s">
        <v>327</v>
      </c>
      <c r="C44" s="23" t="s">
        <v>66</v>
      </c>
      <c r="D44" s="38" t="s">
        <v>25</v>
      </c>
      <c r="E44" s="21" t="s">
        <v>216</v>
      </c>
      <c r="F44" s="38" t="s">
        <v>51</v>
      </c>
      <c r="G44" s="38" t="s">
        <v>34</v>
      </c>
      <c r="H44" s="28"/>
      <c r="I44" s="16"/>
      <c r="J44" s="16"/>
      <c r="K44" s="16"/>
      <c r="L44" s="16"/>
      <c r="M44" s="16"/>
      <c r="N44" s="131">
        <v>1000</v>
      </c>
      <c r="O44" s="16"/>
      <c r="P44" s="16"/>
      <c r="Q44" s="16"/>
      <c r="R44" s="16"/>
      <c r="S44" s="28"/>
      <c r="T44" s="90"/>
      <c r="U44" s="28">
        <v>1500</v>
      </c>
      <c r="V44" s="28">
        <v>1500</v>
      </c>
      <c r="W44" s="1"/>
      <c r="X44" s="8">
        <v>-500</v>
      </c>
    </row>
    <row r="45" spans="1:22" ht="76.5" customHeight="1">
      <c r="A45" s="25">
        <f>A42+1</f>
        <v>24</v>
      </c>
      <c r="B45" s="27" t="s">
        <v>170</v>
      </c>
      <c r="C45" s="23" t="s">
        <v>66</v>
      </c>
      <c r="D45" s="21" t="s">
        <v>25</v>
      </c>
      <c r="E45" s="21" t="s">
        <v>214</v>
      </c>
      <c r="F45" s="21" t="s">
        <v>52</v>
      </c>
      <c r="G45" s="21"/>
      <c r="H45" s="28"/>
      <c r="N45" s="28">
        <f>N46</f>
        <v>856358.89</v>
      </c>
      <c r="S45" s="28">
        <v>533909</v>
      </c>
      <c r="T45" s="90"/>
      <c r="U45" s="28">
        <f>U46</f>
        <v>428768.79</v>
      </c>
      <c r="V45" s="28">
        <f>V46</f>
        <v>453000</v>
      </c>
    </row>
    <row r="46" spans="1:23" s="8" customFormat="1" ht="26.25">
      <c r="A46" s="25">
        <f t="shared" si="0"/>
        <v>25</v>
      </c>
      <c r="B46" s="30" t="s">
        <v>24</v>
      </c>
      <c r="C46" s="23" t="s">
        <v>66</v>
      </c>
      <c r="D46" s="21" t="s">
        <v>25</v>
      </c>
      <c r="E46" s="21" t="s">
        <v>214</v>
      </c>
      <c r="F46" s="21" t="s">
        <v>52</v>
      </c>
      <c r="G46" s="21" t="s">
        <v>23</v>
      </c>
      <c r="H46" s="28">
        <v>839000</v>
      </c>
      <c r="I46" s="16"/>
      <c r="J46" s="16"/>
      <c r="K46" s="16"/>
      <c r="L46" s="16"/>
      <c r="M46" s="16"/>
      <c r="N46" s="28">
        <v>856358.89</v>
      </c>
      <c r="O46" s="95"/>
      <c r="P46" s="95"/>
      <c r="Q46" s="95"/>
      <c r="R46" s="95"/>
      <c r="S46" s="107">
        <v>533909</v>
      </c>
      <c r="T46" s="90"/>
      <c r="U46" s="28">
        <v>428768.79</v>
      </c>
      <c r="V46" s="28">
        <v>453000</v>
      </c>
      <c r="W46" s="1">
        <v>610746.85</v>
      </c>
    </row>
    <row r="47" spans="1:22" ht="51">
      <c r="A47" s="25">
        <f t="shared" si="0"/>
        <v>26</v>
      </c>
      <c r="B47" s="26" t="s">
        <v>207</v>
      </c>
      <c r="C47" s="23" t="s">
        <v>66</v>
      </c>
      <c r="D47" s="23" t="s">
        <v>25</v>
      </c>
      <c r="E47" s="23" t="s">
        <v>215</v>
      </c>
      <c r="F47" s="23"/>
      <c r="G47" s="23"/>
      <c r="H47" s="24"/>
      <c r="I47" s="32"/>
      <c r="J47" s="32"/>
      <c r="K47" s="32"/>
      <c r="L47" s="32"/>
      <c r="M47" s="32"/>
      <c r="N47" s="24">
        <f>N48+N63</f>
        <v>780200</v>
      </c>
      <c r="S47" s="24">
        <v>511237</v>
      </c>
      <c r="T47" s="106"/>
      <c r="U47" s="24">
        <f>U48+U63</f>
        <v>303000</v>
      </c>
      <c r="V47" s="24">
        <f>V48+V63</f>
        <v>382006</v>
      </c>
    </row>
    <row r="48" spans="1:22" ht="51">
      <c r="A48" s="25">
        <f t="shared" si="0"/>
        <v>27</v>
      </c>
      <c r="B48" s="33" t="s">
        <v>284</v>
      </c>
      <c r="C48" s="23" t="s">
        <v>66</v>
      </c>
      <c r="D48" s="23" t="s">
        <v>25</v>
      </c>
      <c r="E48" s="23" t="s">
        <v>216</v>
      </c>
      <c r="F48" s="23" t="s">
        <v>109</v>
      </c>
      <c r="G48" s="21"/>
      <c r="H48" s="24" t="e">
        <f>#REF!</f>
        <v>#REF!</v>
      </c>
      <c r="N48" s="24">
        <f>N49</f>
        <v>740200</v>
      </c>
      <c r="S48" s="24">
        <v>471237</v>
      </c>
      <c r="T48" s="106"/>
      <c r="U48" s="24">
        <f>U49</f>
        <v>281000</v>
      </c>
      <c r="V48" s="24">
        <f>V49</f>
        <v>350006</v>
      </c>
    </row>
    <row r="49" spans="1:22" ht="76.5">
      <c r="A49" s="25">
        <f t="shared" si="0"/>
        <v>28</v>
      </c>
      <c r="B49" s="33" t="s">
        <v>264</v>
      </c>
      <c r="C49" s="23" t="s">
        <v>66</v>
      </c>
      <c r="D49" s="23" t="s">
        <v>25</v>
      </c>
      <c r="E49" s="23" t="s">
        <v>216</v>
      </c>
      <c r="F49" s="23" t="s">
        <v>59</v>
      </c>
      <c r="G49" s="21"/>
      <c r="H49" s="24"/>
      <c r="N49" s="24">
        <f>N50</f>
        <v>740200</v>
      </c>
      <c r="S49" s="24">
        <v>471237</v>
      </c>
      <c r="T49" s="106"/>
      <c r="U49" s="24">
        <f>U50</f>
        <v>281000</v>
      </c>
      <c r="V49" s="24">
        <f>V50</f>
        <v>350006</v>
      </c>
    </row>
    <row r="50" spans="1:22" ht="26.25">
      <c r="A50" s="25">
        <f t="shared" si="0"/>
        <v>29</v>
      </c>
      <c r="B50" s="26" t="s">
        <v>304</v>
      </c>
      <c r="C50" s="23" t="s">
        <v>66</v>
      </c>
      <c r="D50" s="23" t="s">
        <v>25</v>
      </c>
      <c r="E50" s="23" t="s">
        <v>216</v>
      </c>
      <c r="F50" s="23" t="s">
        <v>60</v>
      </c>
      <c r="G50" s="21"/>
      <c r="H50" s="24" t="e">
        <f>H51+#REF!+H52+H53+H54+H55+H56+H57+H58+#REF!</f>
        <v>#REF!</v>
      </c>
      <c r="N50" s="24">
        <f>N51+N52+N53+N54+N55+N56+N57+N58+N59+N60+N61+N62</f>
        <v>740200</v>
      </c>
      <c r="S50" s="24">
        <v>471237</v>
      </c>
      <c r="T50" s="106"/>
      <c r="U50" s="24">
        <f>U51+U52+U53+U54+U55+U56+U57+U58+U59+U60+U61+U62</f>
        <v>281000</v>
      </c>
      <c r="V50" s="24">
        <f>V51+V52+V53+V54+V55+V56+V57+V58+V59+V60+V61+V62</f>
        <v>350006</v>
      </c>
    </row>
    <row r="51" spans="1:23" s="8" customFormat="1" ht="26.25">
      <c r="A51" s="25">
        <f t="shared" si="0"/>
        <v>30</v>
      </c>
      <c r="B51" s="30" t="s">
        <v>29</v>
      </c>
      <c r="C51" s="23" t="s">
        <v>66</v>
      </c>
      <c r="D51" s="21" t="s">
        <v>25</v>
      </c>
      <c r="E51" s="21" t="s">
        <v>216</v>
      </c>
      <c r="F51" s="21" t="s">
        <v>60</v>
      </c>
      <c r="G51" s="21" t="s">
        <v>28</v>
      </c>
      <c r="H51" s="28">
        <v>16000</v>
      </c>
      <c r="I51" s="16"/>
      <c r="J51" s="16"/>
      <c r="K51" s="16"/>
      <c r="L51" s="16"/>
      <c r="M51" s="16"/>
      <c r="N51" s="28">
        <v>30000</v>
      </c>
      <c r="O51" s="92"/>
      <c r="P51" s="92"/>
      <c r="Q51" s="92"/>
      <c r="R51" s="92"/>
      <c r="S51" s="93">
        <v>76000</v>
      </c>
      <c r="T51" s="85"/>
      <c r="U51" s="28">
        <v>20000</v>
      </c>
      <c r="V51" s="28">
        <v>40000</v>
      </c>
      <c r="W51" s="1">
        <v>16366.09</v>
      </c>
    </row>
    <row r="52" spans="1:23" s="8" customFormat="1" ht="26.25">
      <c r="A52" s="25">
        <f>A51+1</f>
        <v>31</v>
      </c>
      <c r="B52" s="30" t="s">
        <v>31</v>
      </c>
      <c r="C52" s="23" t="s">
        <v>66</v>
      </c>
      <c r="D52" s="21" t="s">
        <v>25</v>
      </c>
      <c r="E52" s="21" t="s">
        <v>216</v>
      </c>
      <c r="F52" s="21" t="s">
        <v>60</v>
      </c>
      <c r="G52" s="21" t="s">
        <v>30</v>
      </c>
      <c r="H52" s="28">
        <v>30000</v>
      </c>
      <c r="I52" s="16"/>
      <c r="J52" s="16"/>
      <c r="K52" s="16"/>
      <c r="L52" s="16"/>
      <c r="M52" s="16"/>
      <c r="N52" s="28">
        <v>25000</v>
      </c>
      <c r="O52" s="92"/>
      <c r="P52" s="92"/>
      <c r="Q52" s="92"/>
      <c r="R52" s="92"/>
      <c r="S52" s="93">
        <v>99237</v>
      </c>
      <c r="T52" s="85"/>
      <c r="U52" s="28">
        <v>80000</v>
      </c>
      <c r="V52" s="28">
        <v>80000</v>
      </c>
      <c r="W52" s="1">
        <v>24091.77</v>
      </c>
    </row>
    <row r="53" spans="1:23" s="8" customFormat="1" ht="35.25" customHeight="1">
      <c r="A53" s="25">
        <f t="shared" si="0"/>
        <v>32</v>
      </c>
      <c r="B53" s="30" t="s">
        <v>33</v>
      </c>
      <c r="C53" s="23" t="s">
        <v>66</v>
      </c>
      <c r="D53" s="21" t="s">
        <v>25</v>
      </c>
      <c r="E53" s="21" t="s">
        <v>216</v>
      </c>
      <c r="F53" s="21" t="s">
        <v>60</v>
      </c>
      <c r="G53" s="21" t="s">
        <v>32</v>
      </c>
      <c r="H53" s="28">
        <v>96000</v>
      </c>
      <c r="I53" s="16"/>
      <c r="J53" s="16"/>
      <c r="K53" s="16"/>
      <c r="L53" s="16"/>
      <c r="M53" s="16"/>
      <c r="N53" s="28">
        <v>16400</v>
      </c>
      <c r="O53" s="92"/>
      <c r="P53" s="92"/>
      <c r="Q53" s="92"/>
      <c r="R53" s="92"/>
      <c r="S53" s="93">
        <v>36000</v>
      </c>
      <c r="T53" s="85"/>
      <c r="U53" s="28">
        <v>20000</v>
      </c>
      <c r="V53" s="28">
        <v>25000</v>
      </c>
      <c r="W53" s="1">
        <v>8200</v>
      </c>
    </row>
    <row r="54" spans="1:23" s="8" customFormat="1" ht="26.25">
      <c r="A54" s="25">
        <f t="shared" si="0"/>
        <v>33</v>
      </c>
      <c r="B54" s="30" t="s">
        <v>35</v>
      </c>
      <c r="C54" s="23" t="s">
        <v>66</v>
      </c>
      <c r="D54" s="21" t="s">
        <v>25</v>
      </c>
      <c r="E54" s="21" t="s">
        <v>216</v>
      </c>
      <c r="F54" s="21" t="s">
        <v>60</v>
      </c>
      <c r="G54" s="21" t="s">
        <v>34</v>
      </c>
      <c r="H54" s="28">
        <v>61000</v>
      </c>
      <c r="I54" s="16"/>
      <c r="J54" s="16"/>
      <c r="K54" s="16"/>
      <c r="L54" s="16"/>
      <c r="M54" s="16"/>
      <c r="N54" s="28">
        <v>82000</v>
      </c>
      <c r="O54" s="92"/>
      <c r="P54" s="92"/>
      <c r="Q54" s="92"/>
      <c r="R54" s="92"/>
      <c r="S54" s="93">
        <v>70000</v>
      </c>
      <c r="T54" s="85"/>
      <c r="U54" s="28">
        <v>15000</v>
      </c>
      <c r="V54" s="28">
        <v>30000</v>
      </c>
      <c r="W54" s="1">
        <v>76407.71</v>
      </c>
    </row>
    <row r="55" spans="1:23" s="8" customFormat="1" ht="26.25">
      <c r="A55" s="25">
        <f t="shared" si="0"/>
        <v>34</v>
      </c>
      <c r="B55" s="30" t="s">
        <v>37</v>
      </c>
      <c r="C55" s="23" t="s">
        <v>66</v>
      </c>
      <c r="D55" s="21" t="s">
        <v>25</v>
      </c>
      <c r="E55" s="21" t="s">
        <v>216</v>
      </c>
      <c r="F55" s="21" t="s">
        <v>60</v>
      </c>
      <c r="G55" s="21" t="s">
        <v>36</v>
      </c>
      <c r="H55" s="28">
        <v>6000</v>
      </c>
      <c r="I55" s="16"/>
      <c r="J55" s="16"/>
      <c r="K55" s="16"/>
      <c r="L55" s="16"/>
      <c r="M55" s="16"/>
      <c r="N55" s="28">
        <v>230000</v>
      </c>
      <c r="O55" s="92"/>
      <c r="P55" s="92"/>
      <c r="Q55" s="92"/>
      <c r="R55" s="92"/>
      <c r="S55" s="93">
        <v>10000</v>
      </c>
      <c r="T55" s="85"/>
      <c r="U55" s="28">
        <v>40000</v>
      </c>
      <c r="V55" s="28">
        <v>60000</v>
      </c>
      <c r="W55" s="1">
        <v>225410</v>
      </c>
    </row>
    <row r="56" spans="1:23" s="8" customFormat="1" ht="51.75" customHeight="1">
      <c r="A56" s="25">
        <f t="shared" si="0"/>
        <v>35</v>
      </c>
      <c r="B56" s="96" t="s">
        <v>332</v>
      </c>
      <c r="C56" s="23" t="s">
        <v>66</v>
      </c>
      <c r="D56" s="21" t="s">
        <v>25</v>
      </c>
      <c r="E56" s="21" t="s">
        <v>216</v>
      </c>
      <c r="F56" s="21" t="s">
        <v>60</v>
      </c>
      <c r="G56" s="21" t="s">
        <v>330</v>
      </c>
      <c r="H56" s="28">
        <v>86000</v>
      </c>
      <c r="I56" s="16"/>
      <c r="J56" s="16"/>
      <c r="K56" s="16"/>
      <c r="L56" s="16"/>
      <c r="M56" s="16"/>
      <c r="N56" s="28">
        <v>231800</v>
      </c>
      <c r="O56" s="92"/>
      <c r="P56" s="92"/>
      <c r="Q56" s="92"/>
      <c r="R56" s="92"/>
      <c r="S56" s="93">
        <v>130000</v>
      </c>
      <c r="T56" s="85"/>
      <c r="U56" s="28">
        <v>90000</v>
      </c>
      <c r="V56" s="28">
        <v>94006</v>
      </c>
      <c r="W56" s="1">
        <v>214661</v>
      </c>
    </row>
    <row r="57" spans="1:24" s="8" customFormat="1" ht="26.25">
      <c r="A57" s="25">
        <f t="shared" si="0"/>
        <v>36</v>
      </c>
      <c r="B57" s="96" t="s">
        <v>333</v>
      </c>
      <c r="C57" s="23" t="s">
        <v>66</v>
      </c>
      <c r="D57" s="21" t="s">
        <v>25</v>
      </c>
      <c r="E57" s="21" t="s">
        <v>216</v>
      </c>
      <c r="F57" s="21" t="s">
        <v>60</v>
      </c>
      <c r="G57" s="21" t="s">
        <v>331</v>
      </c>
      <c r="H57" s="28">
        <v>38701.8</v>
      </c>
      <c r="I57" s="16"/>
      <c r="J57" s="16"/>
      <c r="K57" s="16"/>
      <c r="L57" s="16"/>
      <c r="M57" s="16"/>
      <c r="N57" s="131">
        <v>0</v>
      </c>
      <c r="O57" s="95"/>
      <c r="P57" s="95"/>
      <c r="Q57" s="95"/>
      <c r="R57" s="95"/>
      <c r="S57" s="107">
        <v>28000</v>
      </c>
      <c r="T57" s="85"/>
      <c r="U57" s="28">
        <v>10000</v>
      </c>
      <c r="V57" s="28">
        <v>6000</v>
      </c>
      <c r="W57" s="1"/>
      <c r="X57" s="8">
        <v>-4000</v>
      </c>
    </row>
    <row r="58" spans="1:23" s="8" customFormat="1" ht="67.5" customHeight="1" hidden="1">
      <c r="A58" s="25">
        <f t="shared" si="0"/>
        <v>37</v>
      </c>
      <c r="B58" s="30" t="s">
        <v>255</v>
      </c>
      <c r="C58" s="23" t="s">
        <v>66</v>
      </c>
      <c r="D58" s="21" t="s">
        <v>25</v>
      </c>
      <c r="E58" s="21" t="s">
        <v>216</v>
      </c>
      <c r="F58" s="21" t="s">
        <v>60</v>
      </c>
      <c r="G58" s="21" t="s">
        <v>38</v>
      </c>
      <c r="H58" s="28">
        <v>12298.2</v>
      </c>
      <c r="I58" s="16"/>
      <c r="J58" s="16"/>
      <c r="K58" s="16"/>
      <c r="L58" s="16"/>
      <c r="M58" s="16"/>
      <c r="N58" s="131">
        <v>0</v>
      </c>
      <c r="O58" s="92"/>
      <c r="P58" s="92"/>
      <c r="Q58" s="92"/>
      <c r="R58" s="92"/>
      <c r="S58" s="93">
        <v>22000</v>
      </c>
      <c r="T58" s="85"/>
      <c r="U58" s="28">
        <v>0</v>
      </c>
      <c r="V58" s="28">
        <v>0</v>
      </c>
      <c r="W58" s="1"/>
    </row>
    <row r="59" spans="1:23" s="8" customFormat="1" ht="67.5" customHeight="1" hidden="1">
      <c r="A59" s="25"/>
      <c r="B59" s="29" t="s">
        <v>334</v>
      </c>
      <c r="C59" s="23" t="s">
        <v>66</v>
      </c>
      <c r="D59" s="38" t="s">
        <v>25</v>
      </c>
      <c r="E59" s="38" t="s">
        <v>216</v>
      </c>
      <c r="F59" s="38" t="s">
        <v>60</v>
      </c>
      <c r="G59" s="38" t="s">
        <v>338</v>
      </c>
      <c r="H59" s="28"/>
      <c r="I59" s="16"/>
      <c r="J59" s="16"/>
      <c r="K59" s="16"/>
      <c r="L59" s="16"/>
      <c r="M59" s="16"/>
      <c r="N59" s="131"/>
      <c r="O59" s="92"/>
      <c r="P59" s="92"/>
      <c r="Q59" s="92"/>
      <c r="R59" s="92"/>
      <c r="S59" s="93"/>
      <c r="T59" s="85"/>
      <c r="U59" s="28"/>
      <c r="V59" s="28"/>
      <c r="W59" s="1"/>
    </row>
    <row r="60" spans="1:24" s="8" customFormat="1" ht="67.5" customHeight="1">
      <c r="A60" s="25"/>
      <c r="B60" s="29" t="s">
        <v>335</v>
      </c>
      <c r="C60" s="23" t="s">
        <v>66</v>
      </c>
      <c r="D60" s="38" t="s">
        <v>25</v>
      </c>
      <c r="E60" s="38" t="s">
        <v>216</v>
      </c>
      <c r="F60" s="38" t="s">
        <v>60</v>
      </c>
      <c r="G60" s="38" t="s">
        <v>339</v>
      </c>
      <c r="H60" s="28"/>
      <c r="I60" s="16"/>
      <c r="J60" s="16"/>
      <c r="K60" s="16"/>
      <c r="L60" s="16"/>
      <c r="M60" s="16"/>
      <c r="N60" s="131">
        <v>121000</v>
      </c>
      <c r="O60" s="92"/>
      <c r="P60" s="92"/>
      <c r="Q60" s="92"/>
      <c r="R60" s="92"/>
      <c r="S60" s="93"/>
      <c r="T60" s="85"/>
      <c r="U60" s="28">
        <v>2000</v>
      </c>
      <c r="V60" s="28">
        <v>5000</v>
      </c>
      <c r="W60" s="1">
        <v>120055</v>
      </c>
      <c r="X60" s="8">
        <v>6000</v>
      </c>
    </row>
    <row r="61" spans="1:24" s="8" customFormat="1" ht="67.5" customHeight="1">
      <c r="A61" s="25"/>
      <c r="B61" s="29" t="s">
        <v>336</v>
      </c>
      <c r="C61" s="23" t="s">
        <v>66</v>
      </c>
      <c r="D61" s="38" t="s">
        <v>25</v>
      </c>
      <c r="E61" s="38" t="s">
        <v>216</v>
      </c>
      <c r="F61" s="38" t="s">
        <v>60</v>
      </c>
      <c r="G61" s="38" t="s">
        <v>340</v>
      </c>
      <c r="H61" s="28"/>
      <c r="I61" s="16"/>
      <c r="J61" s="16"/>
      <c r="K61" s="16"/>
      <c r="L61" s="16"/>
      <c r="M61" s="16"/>
      <c r="N61" s="131">
        <v>1000</v>
      </c>
      <c r="O61" s="92"/>
      <c r="P61" s="92"/>
      <c r="Q61" s="92"/>
      <c r="R61" s="92"/>
      <c r="S61" s="93"/>
      <c r="T61" s="85"/>
      <c r="U61" s="28">
        <v>2000</v>
      </c>
      <c r="V61" s="28">
        <v>5000</v>
      </c>
      <c r="W61" s="1"/>
      <c r="X61" s="8">
        <v>-2000</v>
      </c>
    </row>
    <row r="62" spans="1:23" s="8" customFormat="1" ht="67.5" customHeight="1">
      <c r="A62" s="25"/>
      <c r="B62" s="29" t="s">
        <v>337</v>
      </c>
      <c r="C62" s="23" t="s">
        <v>66</v>
      </c>
      <c r="D62" s="38" t="s">
        <v>25</v>
      </c>
      <c r="E62" s="38" t="s">
        <v>216</v>
      </c>
      <c r="F62" s="38" t="s">
        <v>60</v>
      </c>
      <c r="G62" s="38" t="s">
        <v>341</v>
      </c>
      <c r="H62" s="28"/>
      <c r="I62" s="16"/>
      <c r="J62" s="16"/>
      <c r="K62" s="16"/>
      <c r="L62" s="16"/>
      <c r="M62" s="16"/>
      <c r="N62" s="28">
        <v>3000</v>
      </c>
      <c r="O62" s="92"/>
      <c r="P62" s="92"/>
      <c r="Q62" s="92"/>
      <c r="R62" s="92"/>
      <c r="S62" s="93"/>
      <c r="T62" s="85"/>
      <c r="U62" s="28">
        <v>2000</v>
      </c>
      <c r="V62" s="28">
        <v>5000</v>
      </c>
      <c r="W62" s="1"/>
    </row>
    <row r="63" spans="1:22" ht="180" customHeight="1">
      <c r="A63" s="25">
        <f>A58+1</f>
        <v>38</v>
      </c>
      <c r="B63" s="34" t="s">
        <v>197</v>
      </c>
      <c r="C63" s="23" t="s">
        <v>66</v>
      </c>
      <c r="D63" s="23" t="s">
        <v>25</v>
      </c>
      <c r="E63" s="23" t="s">
        <v>217</v>
      </c>
      <c r="F63" s="23"/>
      <c r="G63" s="23"/>
      <c r="H63" s="24"/>
      <c r="I63" s="32"/>
      <c r="J63" s="32"/>
      <c r="K63" s="32"/>
      <c r="L63" s="32"/>
      <c r="M63" s="32"/>
      <c r="N63" s="24">
        <f>N64</f>
        <v>40000</v>
      </c>
      <c r="S63" s="24">
        <v>40000</v>
      </c>
      <c r="T63" s="106"/>
      <c r="U63" s="24">
        <f>U64</f>
        <v>22000</v>
      </c>
      <c r="V63" s="24">
        <f>V64</f>
        <v>32000</v>
      </c>
    </row>
    <row r="64" spans="1:22" ht="36" customHeight="1">
      <c r="A64" s="25">
        <f t="shared" si="0"/>
        <v>39</v>
      </c>
      <c r="B64" s="34" t="s">
        <v>111</v>
      </c>
      <c r="C64" s="23" t="s">
        <v>66</v>
      </c>
      <c r="D64" s="23" t="s">
        <v>25</v>
      </c>
      <c r="E64" s="23" t="s">
        <v>217</v>
      </c>
      <c r="F64" s="23" t="s">
        <v>112</v>
      </c>
      <c r="G64" s="23"/>
      <c r="H64" s="24"/>
      <c r="I64" s="32"/>
      <c r="J64" s="32"/>
      <c r="K64" s="32"/>
      <c r="L64" s="32"/>
      <c r="M64" s="32"/>
      <c r="N64" s="24">
        <f>N65+N68</f>
        <v>40000</v>
      </c>
      <c r="S64" s="24">
        <v>40000</v>
      </c>
      <c r="T64" s="106"/>
      <c r="U64" s="24">
        <f>U65+U68</f>
        <v>22000</v>
      </c>
      <c r="V64" s="24">
        <f>V65+V68</f>
        <v>32000</v>
      </c>
    </row>
    <row r="65" spans="1:22" ht="32.25" customHeight="1">
      <c r="A65" s="25">
        <f t="shared" si="0"/>
        <v>40</v>
      </c>
      <c r="B65" s="22" t="s">
        <v>148</v>
      </c>
      <c r="C65" s="23" t="s">
        <v>66</v>
      </c>
      <c r="D65" s="23" t="s">
        <v>25</v>
      </c>
      <c r="E65" s="21" t="s">
        <v>218</v>
      </c>
      <c r="F65" s="23" t="s">
        <v>149</v>
      </c>
      <c r="G65" s="23"/>
      <c r="H65" s="24">
        <f>H66</f>
        <v>5000</v>
      </c>
      <c r="N65" s="24">
        <f>N66</f>
        <v>1000</v>
      </c>
      <c r="S65" s="24">
        <v>1000</v>
      </c>
      <c r="T65" s="106"/>
      <c r="U65" s="24">
        <f>U66</f>
        <v>1000</v>
      </c>
      <c r="V65" s="24">
        <f>V66</f>
        <v>1000</v>
      </c>
    </row>
    <row r="66" spans="1:22" ht="87" customHeight="1">
      <c r="A66" s="25">
        <f t="shared" si="0"/>
        <v>41</v>
      </c>
      <c r="B66" s="35" t="s">
        <v>265</v>
      </c>
      <c r="C66" s="23" t="s">
        <v>66</v>
      </c>
      <c r="D66" s="23" t="s">
        <v>25</v>
      </c>
      <c r="E66" s="21" t="s">
        <v>218</v>
      </c>
      <c r="F66" s="23" t="s">
        <v>150</v>
      </c>
      <c r="G66" s="21"/>
      <c r="H66" s="28">
        <f>H67</f>
        <v>5000</v>
      </c>
      <c r="N66" s="28">
        <f>N67</f>
        <v>1000</v>
      </c>
      <c r="S66" s="28">
        <v>1000</v>
      </c>
      <c r="T66" s="90"/>
      <c r="U66" s="28">
        <f>U67</f>
        <v>1000</v>
      </c>
      <c r="V66" s="28">
        <f>V67</f>
        <v>1000</v>
      </c>
    </row>
    <row r="67" spans="1:23" s="8" customFormat="1" ht="25.5" customHeight="1">
      <c r="A67" s="25">
        <f t="shared" si="0"/>
        <v>42</v>
      </c>
      <c r="B67" s="29" t="s">
        <v>337</v>
      </c>
      <c r="C67" s="23" t="s">
        <v>66</v>
      </c>
      <c r="D67" s="21" t="s">
        <v>25</v>
      </c>
      <c r="E67" s="21" t="s">
        <v>218</v>
      </c>
      <c r="F67" s="21" t="s">
        <v>150</v>
      </c>
      <c r="G67" s="21" t="s">
        <v>341</v>
      </c>
      <c r="H67" s="28">
        <v>5000</v>
      </c>
      <c r="I67" s="16"/>
      <c r="J67" s="16"/>
      <c r="K67" s="16"/>
      <c r="L67" s="16"/>
      <c r="M67" s="16"/>
      <c r="N67" s="28">
        <v>1000</v>
      </c>
      <c r="O67" s="92"/>
      <c r="P67" s="92"/>
      <c r="Q67" s="92"/>
      <c r="R67" s="92"/>
      <c r="S67" s="93">
        <v>1000</v>
      </c>
      <c r="T67" s="85"/>
      <c r="U67" s="28">
        <v>1000</v>
      </c>
      <c r="V67" s="28">
        <v>1000</v>
      </c>
      <c r="W67" s="1"/>
    </row>
    <row r="68" spans="1:22" ht="35.25" customHeight="1">
      <c r="A68" s="25">
        <f t="shared" si="0"/>
        <v>43</v>
      </c>
      <c r="B68" s="22" t="s">
        <v>129</v>
      </c>
      <c r="C68" s="23" t="s">
        <v>66</v>
      </c>
      <c r="D68" s="23" t="s">
        <v>25</v>
      </c>
      <c r="E68" s="21" t="s">
        <v>218</v>
      </c>
      <c r="F68" s="23" t="s">
        <v>130</v>
      </c>
      <c r="G68" s="21"/>
      <c r="H68" s="24">
        <f>H71</f>
        <v>12000</v>
      </c>
      <c r="N68" s="24">
        <f>N71+N73+N69</f>
        <v>39000</v>
      </c>
      <c r="S68" s="24">
        <v>39000</v>
      </c>
      <c r="T68" s="106"/>
      <c r="U68" s="24">
        <f>U71+U73+U69</f>
        <v>21000</v>
      </c>
      <c r="V68" s="24">
        <f>V71+V73+V69</f>
        <v>31000</v>
      </c>
    </row>
    <row r="69" spans="1:22" ht="35.25" customHeight="1">
      <c r="A69" s="25"/>
      <c r="B69" s="22" t="s">
        <v>342</v>
      </c>
      <c r="C69" s="23" t="s">
        <v>66</v>
      </c>
      <c r="D69" s="127" t="s">
        <v>25</v>
      </c>
      <c r="E69" s="38" t="s">
        <v>217</v>
      </c>
      <c r="F69" s="127" t="s">
        <v>343</v>
      </c>
      <c r="G69" s="38"/>
      <c r="H69" s="24"/>
      <c r="N69" s="24">
        <f>N70</f>
        <v>2000</v>
      </c>
      <c r="S69" s="24"/>
      <c r="T69" s="106"/>
      <c r="U69" s="24">
        <f>U70</f>
        <v>1000</v>
      </c>
      <c r="V69" s="24">
        <f>V70</f>
        <v>2000</v>
      </c>
    </row>
    <row r="70" spans="1:22" ht="35.25" customHeight="1">
      <c r="A70" s="25"/>
      <c r="B70" s="96" t="s">
        <v>316</v>
      </c>
      <c r="C70" s="23" t="s">
        <v>66</v>
      </c>
      <c r="D70" s="38" t="s">
        <v>25</v>
      </c>
      <c r="E70" s="38" t="s">
        <v>217</v>
      </c>
      <c r="F70" s="38" t="s">
        <v>343</v>
      </c>
      <c r="G70" s="38" t="s">
        <v>317</v>
      </c>
      <c r="H70" s="24"/>
      <c r="N70" s="28">
        <v>2000</v>
      </c>
      <c r="S70" s="28"/>
      <c r="T70" s="90"/>
      <c r="U70" s="28">
        <v>1000</v>
      </c>
      <c r="V70" s="28">
        <v>2000</v>
      </c>
    </row>
    <row r="71" spans="1:22" ht="33.75" customHeight="1">
      <c r="A71" s="25">
        <f>A68+1</f>
        <v>44</v>
      </c>
      <c r="B71" s="22" t="s">
        <v>248</v>
      </c>
      <c r="C71" s="23" t="s">
        <v>66</v>
      </c>
      <c r="D71" s="23" t="s">
        <v>25</v>
      </c>
      <c r="E71" s="21" t="s">
        <v>218</v>
      </c>
      <c r="F71" s="23" t="s">
        <v>128</v>
      </c>
      <c r="G71" s="21"/>
      <c r="H71" s="24">
        <f>H72</f>
        <v>12000</v>
      </c>
      <c r="N71" s="24">
        <f>N72</f>
        <v>22000</v>
      </c>
      <c r="S71" s="24">
        <v>14000</v>
      </c>
      <c r="T71" s="106"/>
      <c r="U71" s="24">
        <f>U72</f>
        <v>10000</v>
      </c>
      <c r="V71" s="24">
        <f>V72</f>
        <v>14000</v>
      </c>
    </row>
    <row r="72" spans="1:23" s="8" customFormat="1" ht="25.5" customHeight="1">
      <c r="A72" s="25">
        <f t="shared" si="0"/>
        <v>45</v>
      </c>
      <c r="B72" s="108" t="s">
        <v>316</v>
      </c>
      <c r="C72" s="23" t="s">
        <v>66</v>
      </c>
      <c r="D72" s="21" t="s">
        <v>25</v>
      </c>
      <c r="E72" s="21" t="s">
        <v>218</v>
      </c>
      <c r="F72" s="21" t="s">
        <v>128</v>
      </c>
      <c r="G72" s="21" t="s">
        <v>317</v>
      </c>
      <c r="H72" s="28">
        <v>12000</v>
      </c>
      <c r="I72" s="16"/>
      <c r="J72" s="16"/>
      <c r="K72" s="16"/>
      <c r="L72" s="16"/>
      <c r="M72" s="16"/>
      <c r="N72" s="28">
        <v>22000</v>
      </c>
      <c r="O72" s="92"/>
      <c r="P72" s="92"/>
      <c r="Q72" s="92"/>
      <c r="R72" s="92"/>
      <c r="S72" s="93">
        <v>14000</v>
      </c>
      <c r="T72" s="85"/>
      <c r="U72" s="28">
        <v>10000</v>
      </c>
      <c r="V72" s="28">
        <v>14000</v>
      </c>
      <c r="W72" s="1">
        <v>18640</v>
      </c>
    </row>
    <row r="73" spans="1:22" ht="25.5" customHeight="1">
      <c r="A73" s="25">
        <f t="shared" si="0"/>
        <v>46</v>
      </c>
      <c r="B73" s="22" t="s">
        <v>251</v>
      </c>
      <c r="C73" s="23" t="s">
        <v>66</v>
      </c>
      <c r="D73" s="23" t="s">
        <v>25</v>
      </c>
      <c r="E73" s="23" t="s">
        <v>217</v>
      </c>
      <c r="F73" s="23" t="s">
        <v>252</v>
      </c>
      <c r="G73" s="23"/>
      <c r="H73" s="24"/>
      <c r="I73" s="32"/>
      <c r="J73" s="32"/>
      <c r="K73" s="32"/>
      <c r="L73" s="32"/>
      <c r="M73" s="32"/>
      <c r="N73" s="24">
        <f>N74+N75+N76+N77</f>
        <v>15000</v>
      </c>
      <c r="O73" s="92"/>
      <c r="P73" s="92"/>
      <c r="Q73" s="92"/>
      <c r="R73" s="92"/>
      <c r="S73" s="109">
        <v>25000</v>
      </c>
      <c r="T73" s="110"/>
      <c r="U73" s="24">
        <f>U74+U75+U76</f>
        <v>10000</v>
      </c>
      <c r="V73" s="24">
        <f>V74+V75+V76</f>
        <v>15000</v>
      </c>
    </row>
    <row r="74" spans="1:23" s="8" customFormat="1" ht="25.5" customHeight="1">
      <c r="A74" s="25">
        <f t="shared" si="0"/>
        <v>47</v>
      </c>
      <c r="B74" s="96" t="s">
        <v>318</v>
      </c>
      <c r="C74" s="23" t="s">
        <v>66</v>
      </c>
      <c r="D74" s="21" t="s">
        <v>25</v>
      </c>
      <c r="E74" s="21" t="s">
        <v>217</v>
      </c>
      <c r="F74" s="21" t="s">
        <v>252</v>
      </c>
      <c r="G74" s="21" t="s">
        <v>319</v>
      </c>
      <c r="H74" s="28"/>
      <c r="I74" s="18"/>
      <c r="J74" s="18"/>
      <c r="K74" s="18"/>
      <c r="L74" s="18"/>
      <c r="M74" s="18"/>
      <c r="N74" s="28">
        <v>1000</v>
      </c>
      <c r="O74" s="92"/>
      <c r="P74" s="92"/>
      <c r="Q74" s="92"/>
      <c r="R74" s="92"/>
      <c r="S74" s="111">
        <v>25000</v>
      </c>
      <c r="T74" s="85"/>
      <c r="U74" s="28">
        <v>5000</v>
      </c>
      <c r="V74" s="28">
        <v>5000</v>
      </c>
      <c r="W74" s="1"/>
    </row>
    <row r="75" spans="1:23" s="8" customFormat="1" ht="25.5" customHeight="1">
      <c r="A75" s="25">
        <f t="shared" si="0"/>
        <v>48</v>
      </c>
      <c r="B75" s="98" t="s">
        <v>345</v>
      </c>
      <c r="C75" s="23" t="s">
        <v>66</v>
      </c>
      <c r="D75" s="21" t="s">
        <v>25</v>
      </c>
      <c r="E75" s="21" t="s">
        <v>217</v>
      </c>
      <c r="F75" s="21" t="s">
        <v>252</v>
      </c>
      <c r="G75" s="21" t="s">
        <v>344</v>
      </c>
      <c r="H75" s="28"/>
      <c r="I75" s="18"/>
      <c r="J75" s="18"/>
      <c r="K75" s="18"/>
      <c r="L75" s="18"/>
      <c r="M75" s="18"/>
      <c r="N75" s="28">
        <v>5000</v>
      </c>
      <c r="O75" s="92"/>
      <c r="P75" s="92"/>
      <c r="Q75" s="92"/>
      <c r="R75" s="92"/>
      <c r="S75" s="111">
        <v>25000</v>
      </c>
      <c r="T75" s="85"/>
      <c r="U75" s="28">
        <v>0</v>
      </c>
      <c r="V75" s="28">
        <v>0</v>
      </c>
      <c r="W75" s="1">
        <v>24.58</v>
      </c>
    </row>
    <row r="76" spans="1:23" s="8" customFormat="1" ht="25.5" customHeight="1" hidden="1">
      <c r="A76" s="25">
        <v>48</v>
      </c>
      <c r="B76" s="30" t="s">
        <v>311</v>
      </c>
      <c r="C76" s="23" t="s">
        <v>66</v>
      </c>
      <c r="D76" s="21" t="s">
        <v>25</v>
      </c>
      <c r="E76" s="21" t="s">
        <v>217</v>
      </c>
      <c r="F76" s="21" t="s">
        <v>252</v>
      </c>
      <c r="G76" s="21" t="s">
        <v>312</v>
      </c>
      <c r="H76" s="28"/>
      <c r="I76" s="16"/>
      <c r="J76" s="16"/>
      <c r="K76" s="16"/>
      <c r="L76" s="16"/>
      <c r="M76" s="16"/>
      <c r="N76" s="28">
        <v>0</v>
      </c>
      <c r="O76" s="92"/>
      <c r="P76" s="92"/>
      <c r="Q76" s="92"/>
      <c r="R76" s="92"/>
      <c r="S76" s="93"/>
      <c r="T76" s="85"/>
      <c r="U76" s="28">
        <v>5000</v>
      </c>
      <c r="V76" s="28">
        <v>10000</v>
      </c>
      <c r="W76" s="1"/>
    </row>
    <row r="77" spans="1:23" s="8" customFormat="1" ht="37.5" customHeight="1">
      <c r="A77" s="25">
        <v>48</v>
      </c>
      <c r="B77" s="30" t="s">
        <v>353</v>
      </c>
      <c r="C77" s="23" t="s">
        <v>66</v>
      </c>
      <c r="D77" s="21" t="s">
        <v>25</v>
      </c>
      <c r="E77" s="21" t="s">
        <v>217</v>
      </c>
      <c r="F77" s="21" t="s">
        <v>252</v>
      </c>
      <c r="G77" s="21" t="s">
        <v>350</v>
      </c>
      <c r="H77" s="28"/>
      <c r="I77" s="16"/>
      <c r="J77" s="16"/>
      <c r="K77" s="16"/>
      <c r="L77" s="16"/>
      <c r="M77" s="16"/>
      <c r="N77" s="28">
        <v>9000</v>
      </c>
      <c r="O77" s="92"/>
      <c r="P77" s="92"/>
      <c r="Q77" s="92"/>
      <c r="R77" s="92"/>
      <c r="S77" s="93"/>
      <c r="T77" s="85"/>
      <c r="U77" s="28">
        <v>5000</v>
      </c>
      <c r="V77" s="28">
        <v>10000</v>
      </c>
      <c r="W77" s="1">
        <v>3824.3</v>
      </c>
    </row>
    <row r="78" spans="1:22" ht="25.5" customHeight="1">
      <c r="A78" s="25">
        <v>49</v>
      </c>
      <c r="B78" s="22" t="s">
        <v>147</v>
      </c>
      <c r="C78" s="23" t="s">
        <v>66</v>
      </c>
      <c r="D78" s="23" t="s">
        <v>25</v>
      </c>
      <c r="E78" s="23" t="s">
        <v>172</v>
      </c>
      <c r="F78" s="23"/>
      <c r="G78" s="23"/>
      <c r="H78" s="24"/>
      <c r="I78" s="32"/>
      <c r="J78" s="32"/>
      <c r="K78" s="32"/>
      <c r="L78" s="32"/>
      <c r="M78" s="32"/>
      <c r="N78" s="24">
        <f>N82</f>
        <v>32000</v>
      </c>
      <c r="S78" s="24">
        <v>32000</v>
      </c>
      <c r="T78" s="106"/>
      <c r="U78" s="24">
        <f>U82</f>
        <v>32000</v>
      </c>
      <c r="V78" s="24">
        <f>V82</f>
        <v>0</v>
      </c>
    </row>
    <row r="79" spans="1:22" ht="76.5">
      <c r="A79" s="25">
        <f t="shared" si="0"/>
        <v>50</v>
      </c>
      <c r="B79" s="22" t="s">
        <v>305</v>
      </c>
      <c r="C79" s="23" t="s">
        <v>66</v>
      </c>
      <c r="D79" s="23" t="s">
        <v>25</v>
      </c>
      <c r="E79" s="23" t="s">
        <v>173</v>
      </c>
      <c r="F79" s="23"/>
      <c r="G79" s="23"/>
      <c r="H79" s="24"/>
      <c r="I79" s="32"/>
      <c r="J79" s="32"/>
      <c r="K79" s="32"/>
      <c r="L79" s="32"/>
      <c r="M79" s="32"/>
      <c r="N79" s="24">
        <f>N80</f>
        <v>32000</v>
      </c>
      <c r="S79" s="24">
        <v>32000</v>
      </c>
      <c r="T79" s="106"/>
      <c r="U79" s="24">
        <f aca="true" t="shared" si="1" ref="U79:V83">U80</f>
        <v>32000</v>
      </c>
      <c r="V79" s="24">
        <f t="shared" si="1"/>
        <v>0</v>
      </c>
    </row>
    <row r="80" spans="1:22" ht="51">
      <c r="A80" s="25">
        <f t="shared" si="0"/>
        <v>51</v>
      </c>
      <c r="B80" s="22" t="s">
        <v>271</v>
      </c>
      <c r="C80" s="23" t="s">
        <v>66</v>
      </c>
      <c r="D80" s="23" t="s">
        <v>25</v>
      </c>
      <c r="E80" s="23" t="s">
        <v>173</v>
      </c>
      <c r="F80" s="23"/>
      <c r="G80" s="23"/>
      <c r="H80" s="24"/>
      <c r="I80" s="32"/>
      <c r="J80" s="32"/>
      <c r="K80" s="32"/>
      <c r="L80" s="32"/>
      <c r="M80" s="32"/>
      <c r="N80" s="24">
        <f>N81</f>
        <v>32000</v>
      </c>
      <c r="S80" s="24">
        <v>32000</v>
      </c>
      <c r="T80" s="106"/>
      <c r="U80" s="24">
        <f t="shared" si="1"/>
        <v>32000</v>
      </c>
      <c r="V80" s="24">
        <f t="shared" si="1"/>
        <v>0</v>
      </c>
    </row>
    <row r="81" spans="1:22" ht="177" customHeight="1">
      <c r="A81" s="25">
        <f t="shared" si="0"/>
        <v>52</v>
      </c>
      <c r="B81" s="34" t="s">
        <v>197</v>
      </c>
      <c r="C81" s="23" t="s">
        <v>66</v>
      </c>
      <c r="D81" s="23" t="s">
        <v>25</v>
      </c>
      <c r="E81" s="23" t="s">
        <v>219</v>
      </c>
      <c r="F81" s="23"/>
      <c r="G81" s="23"/>
      <c r="H81" s="24"/>
      <c r="I81" s="32"/>
      <c r="J81" s="32"/>
      <c r="K81" s="32"/>
      <c r="L81" s="32"/>
      <c r="M81" s="32"/>
      <c r="N81" s="24">
        <f>N82</f>
        <v>32000</v>
      </c>
      <c r="S81" s="24">
        <v>32000</v>
      </c>
      <c r="T81" s="106"/>
      <c r="U81" s="24">
        <f t="shared" si="1"/>
        <v>32000</v>
      </c>
      <c r="V81" s="24">
        <f t="shared" si="1"/>
        <v>0</v>
      </c>
    </row>
    <row r="82" spans="1:22" ht="63" customHeight="1">
      <c r="A82" s="25">
        <f t="shared" si="0"/>
        <v>53</v>
      </c>
      <c r="B82" s="33" t="s">
        <v>284</v>
      </c>
      <c r="C82" s="23" t="s">
        <v>66</v>
      </c>
      <c r="D82" s="23" t="s">
        <v>25</v>
      </c>
      <c r="E82" s="23" t="s">
        <v>219</v>
      </c>
      <c r="F82" s="23" t="s">
        <v>109</v>
      </c>
      <c r="G82" s="23"/>
      <c r="H82" s="24"/>
      <c r="I82" s="32"/>
      <c r="J82" s="32"/>
      <c r="K82" s="32"/>
      <c r="L82" s="32"/>
      <c r="M82" s="32"/>
      <c r="N82" s="24">
        <f>N83</f>
        <v>32000</v>
      </c>
      <c r="S82" s="24">
        <v>32000</v>
      </c>
      <c r="T82" s="106"/>
      <c r="U82" s="24">
        <f t="shared" si="1"/>
        <v>32000</v>
      </c>
      <c r="V82" s="24">
        <f t="shared" si="1"/>
        <v>0</v>
      </c>
    </row>
    <row r="83" spans="1:22" ht="32.25" customHeight="1">
      <c r="A83" s="25">
        <f t="shared" si="0"/>
        <v>54</v>
      </c>
      <c r="B83" s="26" t="s">
        <v>304</v>
      </c>
      <c r="C83" s="23" t="s">
        <v>66</v>
      </c>
      <c r="D83" s="23" t="s">
        <v>25</v>
      </c>
      <c r="E83" s="23" t="s">
        <v>219</v>
      </c>
      <c r="F83" s="23" t="s">
        <v>60</v>
      </c>
      <c r="G83" s="23"/>
      <c r="H83" s="24"/>
      <c r="I83" s="32"/>
      <c r="J83" s="32"/>
      <c r="K83" s="32"/>
      <c r="L83" s="32"/>
      <c r="M83" s="32"/>
      <c r="N83" s="24">
        <f>N84</f>
        <v>32000</v>
      </c>
      <c r="S83" s="24">
        <v>32000</v>
      </c>
      <c r="T83" s="106"/>
      <c r="U83" s="24">
        <f t="shared" si="1"/>
        <v>32000</v>
      </c>
      <c r="V83" s="24">
        <f t="shared" si="1"/>
        <v>0</v>
      </c>
    </row>
    <row r="84" spans="1:23" s="8" customFormat="1" ht="25.5" customHeight="1">
      <c r="A84" s="25">
        <f t="shared" si="0"/>
        <v>55</v>
      </c>
      <c r="B84" s="30" t="s">
        <v>35</v>
      </c>
      <c r="C84" s="23" t="s">
        <v>66</v>
      </c>
      <c r="D84" s="21" t="s">
        <v>25</v>
      </c>
      <c r="E84" s="21" t="s">
        <v>219</v>
      </c>
      <c r="F84" s="21" t="s">
        <v>60</v>
      </c>
      <c r="G84" s="21" t="s">
        <v>34</v>
      </c>
      <c r="H84" s="28"/>
      <c r="I84" s="16"/>
      <c r="J84" s="16"/>
      <c r="K84" s="16"/>
      <c r="L84" s="16"/>
      <c r="M84" s="16"/>
      <c r="N84" s="28">
        <v>32000</v>
      </c>
      <c r="O84" s="16"/>
      <c r="P84" s="16"/>
      <c r="Q84" s="16"/>
      <c r="R84" s="16"/>
      <c r="S84" s="28">
        <v>32000</v>
      </c>
      <c r="T84" s="90"/>
      <c r="U84" s="28">
        <v>32000</v>
      </c>
      <c r="V84" s="28">
        <v>0</v>
      </c>
      <c r="W84" s="1">
        <v>2500</v>
      </c>
    </row>
    <row r="85" spans="1:22" ht="87" customHeight="1">
      <c r="A85" s="25">
        <f t="shared" si="0"/>
        <v>56</v>
      </c>
      <c r="B85" s="26" t="s">
        <v>41</v>
      </c>
      <c r="C85" s="23" t="s">
        <v>66</v>
      </c>
      <c r="D85" s="23" t="s">
        <v>40</v>
      </c>
      <c r="E85" s="23"/>
      <c r="F85" s="23"/>
      <c r="G85" s="23"/>
      <c r="H85" s="24">
        <f>H86</f>
        <v>33517.17</v>
      </c>
      <c r="N85" s="24">
        <f aca="true" t="shared" si="2" ref="N85:N90">N86</f>
        <v>656578.02</v>
      </c>
      <c r="S85" s="24">
        <v>42042.36</v>
      </c>
      <c r="T85" s="106"/>
      <c r="U85" s="24">
        <f aca="true" t="shared" si="3" ref="U85:V90">U86</f>
        <v>598328.02</v>
      </c>
      <c r="V85" s="24">
        <f t="shared" si="3"/>
        <v>598328.02</v>
      </c>
    </row>
    <row r="86" spans="1:22" ht="26.25">
      <c r="A86" s="25">
        <f t="shared" si="0"/>
        <v>57</v>
      </c>
      <c r="B86" s="26" t="s">
        <v>137</v>
      </c>
      <c r="C86" s="23" t="s">
        <v>66</v>
      </c>
      <c r="D86" s="127" t="s">
        <v>40</v>
      </c>
      <c r="E86" s="23" t="s">
        <v>174</v>
      </c>
      <c r="F86" s="127" t="s">
        <v>11</v>
      </c>
      <c r="G86" s="36"/>
      <c r="H86" s="28">
        <f>H87</f>
        <v>33517.17</v>
      </c>
      <c r="N86" s="28">
        <f>N87</f>
        <v>656578.02</v>
      </c>
      <c r="S86" s="28">
        <v>42042.36</v>
      </c>
      <c r="T86" s="90"/>
      <c r="U86" s="28">
        <f>U87</f>
        <v>598328.02</v>
      </c>
      <c r="V86" s="28">
        <f>V87</f>
        <v>598328.02</v>
      </c>
    </row>
    <row r="87" spans="1:22" ht="52.5" customHeight="1">
      <c r="A87" s="25">
        <f t="shared" si="0"/>
        <v>58</v>
      </c>
      <c r="B87" s="37" t="s">
        <v>208</v>
      </c>
      <c r="C87" s="23" t="s">
        <v>66</v>
      </c>
      <c r="D87" s="127" t="s">
        <v>40</v>
      </c>
      <c r="E87" s="127" t="s">
        <v>250</v>
      </c>
      <c r="F87" s="127" t="s">
        <v>11</v>
      </c>
      <c r="G87" s="36"/>
      <c r="H87" s="28">
        <f>H89</f>
        <v>33517.17</v>
      </c>
      <c r="N87" s="28">
        <f t="shared" si="2"/>
        <v>656578.02</v>
      </c>
      <c r="S87" s="28">
        <v>42042.36</v>
      </c>
      <c r="T87" s="90"/>
      <c r="U87" s="28">
        <f t="shared" si="3"/>
        <v>598328.02</v>
      </c>
      <c r="V87" s="28">
        <f t="shared" si="3"/>
        <v>598328.02</v>
      </c>
    </row>
    <row r="88" spans="1:22" ht="186.75" customHeight="1">
      <c r="A88" s="25">
        <f t="shared" si="0"/>
        <v>59</v>
      </c>
      <c r="B88" s="34" t="s">
        <v>197</v>
      </c>
      <c r="C88" s="23" t="s">
        <v>66</v>
      </c>
      <c r="D88" s="127" t="s">
        <v>209</v>
      </c>
      <c r="E88" s="127" t="s">
        <v>249</v>
      </c>
      <c r="F88" s="127"/>
      <c r="G88" s="36"/>
      <c r="H88" s="28"/>
      <c r="N88" s="28">
        <f t="shared" si="2"/>
        <v>656578.02</v>
      </c>
      <c r="S88" s="28">
        <v>42042.36</v>
      </c>
      <c r="T88" s="90"/>
      <c r="U88" s="28">
        <f t="shared" si="3"/>
        <v>598328.02</v>
      </c>
      <c r="V88" s="28">
        <f t="shared" si="3"/>
        <v>598328.02</v>
      </c>
    </row>
    <row r="89" spans="1:22" ht="26.25">
      <c r="A89" s="25">
        <f t="shared" si="0"/>
        <v>60</v>
      </c>
      <c r="B89" s="26" t="s">
        <v>110</v>
      </c>
      <c r="C89" s="23" t="s">
        <v>66</v>
      </c>
      <c r="D89" s="127" t="s">
        <v>40</v>
      </c>
      <c r="E89" s="127" t="s">
        <v>249</v>
      </c>
      <c r="F89" s="127" t="s">
        <v>18</v>
      </c>
      <c r="G89" s="36"/>
      <c r="H89" s="28">
        <f>H90</f>
        <v>33517.17</v>
      </c>
      <c r="N89" s="28">
        <f t="shared" si="2"/>
        <v>656578.02</v>
      </c>
      <c r="S89" s="28">
        <v>42042.36</v>
      </c>
      <c r="T89" s="90"/>
      <c r="U89" s="28">
        <f t="shared" si="3"/>
        <v>598328.02</v>
      </c>
      <c r="V89" s="28">
        <f t="shared" si="3"/>
        <v>598328.02</v>
      </c>
    </row>
    <row r="90" spans="1:22" ht="26.25">
      <c r="A90" s="25">
        <f t="shared" si="0"/>
        <v>61</v>
      </c>
      <c r="B90" s="29" t="s">
        <v>93</v>
      </c>
      <c r="C90" s="23" t="s">
        <v>66</v>
      </c>
      <c r="D90" s="38" t="s">
        <v>40</v>
      </c>
      <c r="E90" s="127" t="s">
        <v>249</v>
      </c>
      <c r="F90" s="38" t="s">
        <v>124</v>
      </c>
      <c r="G90" s="39"/>
      <c r="H90" s="28">
        <f>H91</f>
        <v>33517.17</v>
      </c>
      <c r="N90" s="28">
        <f t="shared" si="2"/>
        <v>656578.02</v>
      </c>
      <c r="S90" s="28">
        <v>42042.36</v>
      </c>
      <c r="T90" s="90"/>
      <c r="U90" s="28">
        <f t="shared" si="3"/>
        <v>598328.02</v>
      </c>
      <c r="V90" s="28">
        <f t="shared" si="3"/>
        <v>598328.02</v>
      </c>
    </row>
    <row r="91" spans="1:23" s="8" customFormat="1" ht="52.5">
      <c r="A91" s="25">
        <f t="shared" si="0"/>
        <v>62</v>
      </c>
      <c r="B91" s="30" t="s">
        <v>102</v>
      </c>
      <c r="C91" s="23" t="s">
        <v>66</v>
      </c>
      <c r="D91" s="38" t="s">
        <v>40</v>
      </c>
      <c r="E91" s="127" t="s">
        <v>249</v>
      </c>
      <c r="F91" s="38" t="s">
        <v>124</v>
      </c>
      <c r="G91" s="40">
        <v>251</v>
      </c>
      <c r="H91" s="41">
        <v>33517.17</v>
      </c>
      <c r="I91" s="16"/>
      <c r="J91" s="16"/>
      <c r="K91" s="16"/>
      <c r="L91" s="16"/>
      <c r="M91" s="16"/>
      <c r="N91" s="41">
        <v>656578.02</v>
      </c>
      <c r="O91" s="95"/>
      <c r="P91" s="95"/>
      <c r="Q91" s="95"/>
      <c r="R91" s="95"/>
      <c r="S91" s="112">
        <v>42042.36</v>
      </c>
      <c r="T91" s="113"/>
      <c r="U91" s="41">
        <v>598328.02</v>
      </c>
      <c r="V91" s="41">
        <v>598328.02</v>
      </c>
      <c r="W91" s="1">
        <v>463303.68</v>
      </c>
    </row>
    <row r="92" spans="1:22" ht="26.25">
      <c r="A92" s="25">
        <f t="shared" si="0"/>
        <v>63</v>
      </c>
      <c r="B92" s="26" t="s">
        <v>42</v>
      </c>
      <c r="C92" s="23" t="s">
        <v>66</v>
      </c>
      <c r="D92" s="127" t="s">
        <v>94</v>
      </c>
      <c r="E92" s="127" t="s">
        <v>11</v>
      </c>
      <c r="F92" s="127" t="s">
        <v>11</v>
      </c>
      <c r="G92" s="36"/>
      <c r="H92" s="24">
        <f>H93</f>
        <v>12000</v>
      </c>
      <c r="N92" s="24">
        <f>N93</f>
        <v>5000</v>
      </c>
      <c r="O92" s="92"/>
      <c r="P92" s="92"/>
      <c r="Q92" s="92"/>
      <c r="R92" s="92"/>
      <c r="S92" s="109">
        <v>5000</v>
      </c>
      <c r="T92" s="110"/>
      <c r="U92" s="24">
        <f>U93</f>
        <v>5000</v>
      </c>
      <c r="V92" s="24">
        <f>V93</f>
        <v>5000</v>
      </c>
    </row>
    <row r="93" spans="1:22" ht="27" thickBot="1">
      <c r="A93" s="25">
        <f t="shared" si="0"/>
        <v>64</v>
      </c>
      <c r="B93" s="26" t="s">
        <v>137</v>
      </c>
      <c r="C93" s="23" t="s">
        <v>66</v>
      </c>
      <c r="D93" s="127" t="s">
        <v>94</v>
      </c>
      <c r="E93" s="23" t="s">
        <v>167</v>
      </c>
      <c r="F93" s="127" t="s">
        <v>11</v>
      </c>
      <c r="G93" s="36"/>
      <c r="H93" s="24">
        <f>H96</f>
        <v>12000</v>
      </c>
      <c r="N93" s="24">
        <f>N96</f>
        <v>5000</v>
      </c>
      <c r="O93" s="92"/>
      <c r="P93" s="92"/>
      <c r="Q93" s="92"/>
      <c r="R93" s="92"/>
      <c r="S93" s="109">
        <v>5000</v>
      </c>
      <c r="T93" s="110"/>
      <c r="U93" s="24">
        <f>U96</f>
        <v>5000</v>
      </c>
      <c r="V93" s="24">
        <f>V96</f>
        <v>5000</v>
      </c>
    </row>
    <row r="94" spans="1:22" ht="60" customHeight="1" thickBot="1">
      <c r="A94" s="25">
        <f t="shared" si="0"/>
        <v>65</v>
      </c>
      <c r="B94" s="42" t="s">
        <v>181</v>
      </c>
      <c r="C94" s="23" t="s">
        <v>66</v>
      </c>
      <c r="D94" s="127" t="s">
        <v>94</v>
      </c>
      <c r="E94" s="43" t="s">
        <v>220</v>
      </c>
      <c r="F94" s="127" t="s">
        <v>11</v>
      </c>
      <c r="G94" s="36"/>
      <c r="H94" s="28">
        <f>H95</f>
        <v>12000</v>
      </c>
      <c r="N94" s="24">
        <f>N95</f>
        <v>5000</v>
      </c>
      <c r="O94" s="92"/>
      <c r="P94" s="92"/>
      <c r="Q94" s="92"/>
      <c r="R94" s="92"/>
      <c r="S94" s="109">
        <v>5000</v>
      </c>
      <c r="T94" s="110"/>
      <c r="U94" s="24">
        <f aca="true" t="shared" si="4" ref="U94:V96">U95</f>
        <v>5000</v>
      </c>
      <c r="V94" s="24">
        <f t="shared" si="4"/>
        <v>5000</v>
      </c>
    </row>
    <row r="95" spans="1:22" ht="26.25">
      <c r="A95" s="25">
        <f t="shared" si="0"/>
        <v>66</v>
      </c>
      <c r="B95" s="26" t="s">
        <v>111</v>
      </c>
      <c r="C95" s="23" t="s">
        <v>66</v>
      </c>
      <c r="D95" s="127" t="s">
        <v>94</v>
      </c>
      <c r="E95" s="43" t="s">
        <v>220</v>
      </c>
      <c r="F95" s="127" t="s">
        <v>112</v>
      </c>
      <c r="G95" s="36"/>
      <c r="H95" s="28">
        <f>H96</f>
        <v>12000</v>
      </c>
      <c r="N95" s="24">
        <f>N96</f>
        <v>5000</v>
      </c>
      <c r="O95" s="92"/>
      <c r="P95" s="92"/>
      <c r="Q95" s="92"/>
      <c r="R95" s="92"/>
      <c r="S95" s="109">
        <v>5000</v>
      </c>
      <c r="T95" s="110"/>
      <c r="U95" s="24">
        <f t="shared" si="4"/>
        <v>5000</v>
      </c>
      <c r="V95" s="24">
        <f t="shared" si="4"/>
        <v>5000</v>
      </c>
    </row>
    <row r="96" spans="1:22" ht="26.25">
      <c r="A96" s="25">
        <f t="shared" si="0"/>
        <v>67</v>
      </c>
      <c r="B96" s="26" t="s">
        <v>113</v>
      </c>
      <c r="C96" s="23" t="s">
        <v>66</v>
      </c>
      <c r="D96" s="127" t="s">
        <v>94</v>
      </c>
      <c r="E96" s="43" t="s">
        <v>220</v>
      </c>
      <c r="F96" s="127" t="s">
        <v>114</v>
      </c>
      <c r="G96" s="36"/>
      <c r="H96" s="28">
        <f>H97</f>
        <v>12000</v>
      </c>
      <c r="N96" s="24">
        <f>N97</f>
        <v>5000</v>
      </c>
      <c r="O96" s="92"/>
      <c r="P96" s="92"/>
      <c r="Q96" s="92"/>
      <c r="R96" s="92"/>
      <c r="S96" s="109">
        <v>5000</v>
      </c>
      <c r="T96" s="110"/>
      <c r="U96" s="24">
        <f t="shared" si="4"/>
        <v>5000</v>
      </c>
      <c r="V96" s="24">
        <f t="shared" si="4"/>
        <v>5000</v>
      </c>
    </row>
    <row r="97" spans="1:23" s="8" customFormat="1" ht="33.75" customHeight="1">
      <c r="A97" s="25">
        <f>A96+1</f>
        <v>68</v>
      </c>
      <c r="B97" s="29" t="s">
        <v>337</v>
      </c>
      <c r="C97" s="23" t="s">
        <v>66</v>
      </c>
      <c r="D97" s="21" t="s">
        <v>94</v>
      </c>
      <c r="E97" s="44" t="s">
        <v>220</v>
      </c>
      <c r="F97" s="21" t="s">
        <v>114</v>
      </c>
      <c r="G97" s="21" t="s">
        <v>341</v>
      </c>
      <c r="H97" s="28">
        <v>12000</v>
      </c>
      <c r="I97" s="16"/>
      <c r="J97" s="16"/>
      <c r="K97" s="16"/>
      <c r="L97" s="16"/>
      <c r="M97" s="16"/>
      <c r="N97" s="28">
        <v>5000</v>
      </c>
      <c r="O97" s="92"/>
      <c r="P97" s="92"/>
      <c r="Q97" s="92"/>
      <c r="R97" s="92"/>
      <c r="S97" s="93">
        <v>5000</v>
      </c>
      <c r="T97" s="85"/>
      <c r="U97" s="28">
        <v>5000</v>
      </c>
      <c r="V97" s="28">
        <v>5000</v>
      </c>
      <c r="W97" s="1"/>
    </row>
    <row r="98" spans="1:22" ht="33.75" customHeight="1">
      <c r="A98" s="25">
        <f>A97+1</f>
        <v>69</v>
      </c>
      <c r="B98" s="22" t="s">
        <v>158</v>
      </c>
      <c r="C98" s="23" t="s">
        <v>66</v>
      </c>
      <c r="D98" s="23" t="s">
        <v>159</v>
      </c>
      <c r="E98" s="23"/>
      <c r="F98" s="23"/>
      <c r="G98" s="23"/>
      <c r="H98" s="24" t="e">
        <f>H100</f>
        <v>#REF!</v>
      </c>
      <c r="N98" s="24">
        <f>N100+N105</f>
        <v>50700</v>
      </c>
      <c r="S98" s="24">
        <v>50700</v>
      </c>
      <c r="T98" s="106"/>
      <c r="U98" s="24">
        <f>U100+U105</f>
        <v>50700</v>
      </c>
      <c r="V98" s="24">
        <f>V100+V105</f>
        <v>50700</v>
      </c>
    </row>
    <row r="99" spans="1:22" ht="33.75" customHeight="1">
      <c r="A99" s="25">
        <f>A98+1</f>
        <v>70</v>
      </c>
      <c r="B99" s="22" t="s">
        <v>137</v>
      </c>
      <c r="C99" s="23" t="s">
        <v>66</v>
      </c>
      <c r="D99" s="23" t="s">
        <v>159</v>
      </c>
      <c r="E99" s="23" t="s">
        <v>174</v>
      </c>
      <c r="F99" s="23"/>
      <c r="G99" s="23"/>
      <c r="H99" s="24"/>
      <c r="N99" s="24">
        <v>700</v>
      </c>
      <c r="S99" s="24">
        <v>700</v>
      </c>
      <c r="T99" s="106"/>
      <c r="U99" s="24">
        <v>700</v>
      </c>
      <c r="V99" s="24">
        <v>700</v>
      </c>
    </row>
    <row r="100" spans="1:22" ht="204.75" customHeight="1">
      <c r="A100" s="25">
        <f>A99+1</f>
        <v>71</v>
      </c>
      <c r="B100" s="45" t="s">
        <v>160</v>
      </c>
      <c r="C100" s="23" t="s">
        <v>66</v>
      </c>
      <c r="D100" s="23" t="s">
        <v>159</v>
      </c>
      <c r="E100" s="46" t="s">
        <v>175</v>
      </c>
      <c r="F100" s="23"/>
      <c r="G100" s="21"/>
      <c r="H100" s="24" t="e">
        <f>H101</f>
        <v>#REF!</v>
      </c>
      <c r="N100" s="24">
        <f>N101</f>
        <v>700</v>
      </c>
      <c r="S100" s="24">
        <v>700</v>
      </c>
      <c r="T100" s="106"/>
      <c r="U100" s="24">
        <f aca="true" t="shared" si="5" ref="U100:V103">U101</f>
        <v>700</v>
      </c>
      <c r="V100" s="24">
        <f t="shared" si="5"/>
        <v>700</v>
      </c>
    </row>
    <row r="101" spans="1:22" ht="51">
      <c r="A101" s="25">
        <f aca="true" t="shared" si="6" ref="A101:A148">A100+1</f>
        <v>72</v>
      </c>
      <c r="B101" s="33" t="s">
        <v>284</v>
      </c>
      <c r="C101" s="23" t="s">
        <v>66</v>
      </c>
      <c r="D101" s="23" t="s">
        <v>159</v>
      </c>
      <c r="E101" s="47" t="s">
        <v>175</v>
      </c>
      <c r="F101" s="23" t="s">
        <v>109</v>
      </c>
      <c r="G101" s="21"/>
      <c r="H101" s="24" t="e">
        <f>#REF!</f>
        <v>#REF!</v>
      </c>
      <c r="N101" s="24">
        <f>N102</f>
        <v>700</v>
      </c>
      <c r="S101" s="24">
        <v>700</v>
      </c>
      <c r="T101" s="106"/>
      <c r="U101" s="24">
        <f t="shared" si="5"/>
        <v>700</v>
      </c>
      <c r="V101" s="24">
        <f t="shared" si="5"/>
        <v>700</v>
      </c>
    </row>
    <row r="102" spans="1:22" ht="76.5">
      <c r="A102" s="25">
        <f t="shared" si="6"/>
        <v>73</v>
      </c>
      <c r="B102" s="33" t="s">
        <v>264</v>
      </c>
      <c r="C102" s="23" t="s">
        <v>66</v>
      </c>
      <c r="D102" s="23" t="s">
        <v>159</v>
      </c>
      <c r="E102" s="47" t="s">
        <v>175</v>
      </c>
      <c r="F102" s="23" t="s">
        <v>59</v>
      </c>
      <c r="G102" s="21"/>
      <c r="H102" s="24"/>
      <c r="N102" s="24">
        <f>N103</f>
        <v>700</v>
      </c>
      <c r="S102" s="24">
        <v>700</v>
      </c>
      <c r="T102" s="106"/>
      <c r="U102" s="24">
        <f t="shared" si="5"/>
        <v>700</v>
      </c>
      <c r="V102" s="24">
        <f t="shared" si="5"/>
        <v>700</v>
      </c>
    </row>
    <row r="103" spans="1:22" ht="39.75" customHeight="1">
      <c r="A103" s="25">
        <f t="shared" si="6"/>
        <v>74</v>
      </c>
      <c r="B103" s="26" t="s">
        <v>304</v>
      </c>
      <c r="C103" s="23" t="s">
        <v>66</v>
      </c>
      <c r="D103" s="23" t="s">
        <v>159</v>
      </c>
      <c r="E103" s="47" t="s">
        <v>175</v>
      </c>
      <c r="F103" s="23" t="s">
        <v>60</v>
      </c>
      <c r="G103" s="21"/>
      <c r="H103" s="24">
        <f>H104</f>
        <v>700</v>
      </c>
      <c r="N103" s="24">
        <f>N104</f>
        <v>700</v>
      </c>
      <c r="S103" s="24">
        <v>700</v>
      </c>
      <c r="T103" s="106"/>
      <c r="U103" s="24">
        <f t="shared" si="5"/>
        <v>700</v>
      </c>
      <c r="V103" s="24">
        <f t="shared" si="5"/>
        <v>700</v>
      </c>
    </row>
    <row r="104" spans="1:23" s="8" customFormat="1" ht="36" customHeight="1">
      <c r="A104" s="25">
        <f t="shared" si="6"/>
        <v>75</v>
      </c>
      <c r="B104" s="29" t="s">
        <v>337</v>
      </c>
      <c r="C104" s="23" t="s">
        <v>66</v>
      </c>
      <c r="D104" s="21" t="s">
        <v>159</v>
      </c>
      <c r="E104" s="47" t="s">
        <v>175</v>
      </c>
      <c r="F104" s="21" t="s">
        <v>60</v>
      </c>
      <c r="G104" s="21" t="s">
        <v>341</v>
      </c>
      <c r="H104" s="28">
        <v>700</v>
      </c>
      <c r="I104" s="16"/>
      <c r="J104" s="16"/>
      <c r="K104" s="16"/>
      <c r="L104" s="16"/>
      <c r="M104" s="16"/>
      <c r="N104" s="28">
        <v>700</v>
      </c>
      <c r="O104" s="92"/>
      <c r="P104" s="92"/>
      <c r="Q104" s="92"/>
      <c r="R104" s="92"/>
      <c r="S104" s="93">
        <v>700</v>
      </c>
      <c r="T104" s="85"/>
      <c r="U104" s="28">
        <v>700</v>
      </c>
      <c r="V104" s="28">
        <v>700</v>
      </c>
      <c r="W104" s="1"/>
    </row>
    <row r="105" spans="1:22" ht="27.75" customHeight="1">
      <c r="A105" s="25">
        <f t="shared" si="6"/>
        <v>76</v>
      </c>
      <c r="B105" s="48" t="s">
        <v>137</v>
      </c>
      <c r="C105" s="23" t="s">
        <v>66</v>
      </c>
      <c r="D105" s="23" t="s">
        <v>159</v>
      </c>
      <c r="E105" s="23" t="s">
        <v>167</v>
      </c>
      <c r="F105" s="23"/>
      <c r="G105" s="23"/>
      <c r="H105" s="24"/>
      <c r="I105" s="32"/>
      <c r="J105" s="32"/>
      <c r="K105" s="32"/>
      <c r="L105" s="32"/>
      <c r="M105" s="32"/>
      <c r="N105" s="24">
        <f aca="true" t="shared" si="7" ref="N105:N110">N106</f>
        <v>50000</v>
      </c>
      <c r="S105" s="24">
        <v>50000</v>
      </c>
      <c r="T105" s="106"/>
      <c r="U105" s="24">
        <f aca="true" t="shared" si="8" ref="U105:V110">U106</f>
        <v>50000</v>
      </c>
      <c r="V105" s="24">
        <f t="shared" si="8"/>
        <v>50000</v>
      </c>
    </row>
    <row r="106" spans="1:22" ht="52.5" customHeight="1">
      <c r="A106" s="25">
        <f t="shared" si="6"/>
        <v>77</v>
      </c>
      <c r="B106" s="48" t="s">
        <v>256</v>
      </c>
      <c r="C106" s="23" t="s">
        <v>66</v>
      </c>
      <c r="D106" s="23" t="s">
        <v>159</v>
      </c>
      <c r="E106" s="23" t="s">
        <v>257</v>
      </c>
      <c r="F106" s="23"/>
      <c r="G106" s="23"/>
      <c r="H106" s="24"/>
      <c r="I106" s="32"/>
      <c r="J106" s="32"/>
      <c r="K106" s="32"/>
      <c r="L106" s="32"/>
      <c r="M106" s="32"/>
      <c r="N106" s="24">
        <f>N107</f>
        <v>50000</v>
      </c>
      <c r="S106" s="24">
        <v>50000</v>
      </c>
      <c r="T106" s="106"/>
      <c r="U106" s="24">
        <f>U107</f>
        <v>50000</v>
      </c>
      <c r="V106" s="24">
        <f>V107</f>
        <v>50000</v>
      </c>
    </row>
    <row r="107" spans="1:22" ht="180.75" customHeight="1">
      <c r="A107" s="25">
        <f t="shared" si="6"/>
        <v>78</v>
      </c>
      <c r="B107" s="34" t="s">
        <v>197</v>
      </c>
      <c r="C107" s="23" t="s">
        <v>66</v>
      </c>
      <c r="D107" s="21" t="s">
        <v>159</v>
      </c>
      <c r="E107" s="23" t="s">
        <v>258</v>
      </c>
      <c r="F107" s="21"/>
      <c r="G107" s="21"/>
      <c r="H107" s="28"/>
      <c r="N107" s="28">
        <f t="shared" si="7"/>
        <v>50000</v>
      </c>
      <c r="S107" s="28">
        <v>50000</v>
      </c>
      <c r="T107" s="90"/>
      <c r="U107" s="28">
        <f t="shared" si="8"/>
        <v>50000</v>
      </c>
      <c r="V107" s="28">
        <f t="shared" si="8"/>
        <v>50000</v>
      </c>
    </row>
    <row r="108" spans="1:22" ht="63.75" customHeight="1">
      <c r="A108" s="25">
        <f t="shared" si="6"/>
        <v>79</v>
      </c>
      <c r="B108" s="33" t="s">
        <v>284</v>
      </c>
      <c r="C108" s="23" t="s">
        <v>66</v>
      </c>
      <c r="D108" s="21" t="s">
        <v>159</v>
      </c>
      <c r="E108" s="23" t="s">
        <v>258</v>
      </c>
      <c r="F108" s="21" t="s">
        <v>109</v>
      </c>
      <c r="G108" s="21"/>
      <c r="H108" s="28"/>
      <c r="N108" s="28">
        <f t="shared" si="7"/>
        <v>50000</v>
      </c>
      <c r="S108" s="28">
        <v>50000</v>
      </c>
      <c r="T108" s="90"/>
      <c r="U108" s="28">
        <f t="shared" si="8"/>
        <v>50000</v>
      </c>
      <c r="V108" s="28">
        <f t="shared" si="8"/>
        <v>50000</v>
      </c>
    </row>
    <row r="109" spans="1:22" ht="72.75" customHeight="1">
      <c r="A109" s="25">
        <f t="shared" si="6"/>
        <v>80</v>
      </c>
      <c r="B109" s="33" t="s">
        <v>264</v>
      </c>
      <c r="C109" s="23" t="s">
        <v>66</v>
      </c>
      <c r="D109" s="21" t="s">
        <v>159</v>
      </c>
      <c r="E109" s="23" t="s">
        <v>258</v>
      </c>
      <c r="F109" s="21" t="s">
        <v>59</v>
      </c>
      <c r="G109" s="21"/>
      <c r="H109" s="28"/>
      <c r="N109" s="28">
        <f t="shared" si="7"/>
        <v>50000</v>
      </c>
      <c r="S109" s="28">
        <v>50000</v>
      </c>
      <c r="T109" s="90"/>
      <c r="U109" s="28">
        <f t="shared" si="8"/>
        <v>50000</v>
      </c>
      <c r="V109" s="28">
        <f t="shared" si="8"/>
        <v>50000</v>
      </c>
    </row>
    <row r="110" spans="1:22" ht="75.75" customHeight="1">
      <c r="A110" s="25">
        <f t="shared" si="6"/>
        <v>81</v>
      </c>
      <c r="B110" s="29" t="s">
        <v>182</v>
      </c>
      <c r="C110" s="23" t="s">
        <v>66</v>
      </c>
      <c r="D110" s="21" t="s">
        <v>159</v>
      </c>
      <c r="E110" s="23" t="s">
        <v>258</v>
      </c>
      <c r="F110" s="21" t="s">
        <v>60</v>
      </c>
      <c r="G110" s="21"/>
      <c r="H110" s="28"/>
      <c r="N110" s="28">
        <f t="shared" si="7"/>
        <v>50000</v>
      </c>
      <c r="S110" s="28">
        <v>50000</v>
      </c>
      <c r="T110" s="90"/>
      <c r="U110" s="28">
        <f t="shared" si="8"/>
        <v>50000</v>
      </c>
      <c r="V110" s="28">
        <f t="shared" si="8"/>
        <v>50000</v>
      </c>
    </row>
    <row r="111" spans="1:23" s="8" customFormat="1" ht="33.75" customHeight="1">
      <c r="A111" s="25">
        <f t="shared" si="6"/>
        <v>82</v>
      </c>
      <c r="B111" s="27" t="s">
        <v>35</v>
      </c>
      <c r="C111" s="23" t="s">
        <v>66</v>
      </c>
      <c r="D111" s="21" t="s">
        <v>159</v>
      </c>
      <c r="E111" s="23" t="s">
        <v>258</v>
      </c>
      <c r="F111" s="21" t="s">
        <v>60</v>
      </c>
      <c r="G111" s="21" t="s">
        <v>34</v>
      </c>
      <c r="H111" s="28"/>
      <c r="I111" s="16"/>
      <c r="J111" s="16"/>
      <c r="K111" s="16"/>
      <c r="L111" s="16"/>
      <c r="M111" s="16"/>
      <c r="N111" s="28">
        <v>50000</v>
      </c>
      <c r="O111" s="92"/>
      <c r="P111" s="92"/>
      <c r="Q111" s="92"/>
      <c r="R111" s="92"/>
      <c r="S111" s="93">
        <v>50000</v>
      </c>
      <c r="T111" s="85"/>
      <c r="U111" s="28">
        <v>50000</v>
      </c>
      <c r="V111" s="28">
        <v>50000</v>
      </c>
      <c r="W111" s="1"/>
    </row>
    <row r="112" spans="1:22" ht="26.25">
      <c r="A112" s="25">
        <f t="shared" si="6"/>
        <v>83</v>
      </c>
      <c r="B112" s="22" t="s">
        <v>46</v>
      </c>
      <c r="C112" s="23" t="s">
        <v>66</v>
      </c>
      <c r="D112" s="23" t="s">
        <v>45</v>
      </c>
      <c r="E112" s="18"/>
      <c r="F112" s="23" t="s">
        <v>11</v>
      </c>
      <c r="G112" s="23" t="s">
        <v>11</v>
      </c>
      <c r="H112" s="24" t="e">
        <f>H113</f>
        <v>#REF!</v>
      </c>
      <c r="N112" s="24">
        <f>N113</f>
        <v>115100</v>
      </c>
      <c r="S112" s="24">
        <v>110500</v>
      </c>
      <c r="T112" s="106"/>
      <c r="U112" s="24">
        <f>U113</f>
        <v>115100</v>
      </c>
      <c r="V112" s="24">
        <f>V113</f>
        <v>115100</v>
      </c>
    </row>
    <row r="113" spans="1:22" ht="33" customHeight="1">
      <c r="A113" s="25">
        <f t="shared" si="6"/>
        <v>84</v>
      </c>
      <c r="B113" s="22" t="s">
        <v>67</v>
      </c>
      <c r="C113" s="23" t="s">
        <v>66</v>
      </c>
      <c r="D113" s="23" t="s">
        <v>68</v>
      </c>
      <c r="F113" s="23" t="s">
        <v>11</v>
      </c>
      <c r="G113" s="23" t="s">
        <v>11</v>
      </c>
      <c r="H113" s="24" t="e">
        <f>H115</f>
        <v>#REF!</v>
      </c>
      <c r="N113" s="24">
        <f>N115</f>
        <v>115100</v>
      </c>
      <c r="S113" s="24">
        <v>110500</v>
      </c>
      <c r="T113" s="106"/>
      <c r="U113" s="24">
        <f>U115</f>
        <v>115100</v>
      </c>
      <c r="V113" s="24">
        <f>V115</f>
        <v>115100</v>
      </c>
    </row>
    <row r="114" spans="1:22" ht="52.5" customHeight="1">
      <c r="A114" s="25">
        <f t="shared" si="6"/>
        <v>85</v>
      </c>
      <c r="B114" s="37" t="s">
        <v>269</v>
      </c>
      <c r="C114" s="23" t="s">
        <v>66</v>
      </c>
      <c r="D114" s="23" t="s">
        <v>68</v>
      </c>
      <c r="E114" s="23" t="s">
        <v>210</v>
      </c>
      <c r="F114" s="23"/>
      <c r="G114" s="23"/>
      <c r="H114" s="24"/>
      <c r="N114" s="24">
        <f>N115</f>
        <v>115100</v>
      </c>
      <c r="S114" s="24">
        <v>110500</v>
      </c>
      <c r="T114" s="106"/>
      <c r="U114" s="24">
        <f>U115</f>
        <v>115100</v>
      </c>
      <c r="V114" s="24">
        <f>V115</f>
        <v>115100</v>
      </c>
    </row>
    <row r="115" spans="1:22" ht="108" customHeight="1">
      <c r="A115" s="25">
        <f t="shared" si="6"/>
        <v>86</v>
      </c>
      <c r="B115" s="26" t="s">
        <v>136</v>
      </c>
      <c r="C115" s="23" t="s">
        <v>66</v>
      </c>
      <c r="D115" s="23" t="s">
        <v>68</v>
      </c>
      <c r="E115" s="23" t="s">
        <v>198</v>
      </c>
      <c r="F115" s="23"/>
      <c r="G115" s="23"/>
      <c r="H115" s="24" t="e">
        <f>H116+H124</f>
        <v>#REF!</v>
      </c>
      <c r="N115" s="24">
        <f>N116+N124</f>
        <v>115100</v>
      </c>
      <c r="S115" s="24">
        <v>110500</v>
      </c>
      <c r="T115" s="106"/>
      <c r="U115" s="24">
        <f>U116+U124</f>
        <v>115100</v>
      </c>
      <c r="V115" s="24">
        <f>V116+V124</f>
        <v>115100</v>
      </c>
    </row>
    <row r="116" spans="1:22" ht="153">
      <c r="A116" s="25">
        <f t="shared" si="6"/>
        <v>87</v>
      </c>
      <c r="B116" s="26" t="s">
        <v>133</v>
      </c>
      <c r="C116" s="23" t="s">
        <v>66</v>
      </c>
      <c r="D116" s="23" t="s">
        <v>68</v>
      </c>
      <c r="E116" s="23" t="s">
        <v>198</v>
      </c>
      <c r="F116" s="23" t="s">
        <v>43</v>
      </c>
      <c r="G116" s="49"/>
      <c r="H116" s="24">
        <f>H117</f>
        <v>180000</v>
      </c>
      <c r="N116" s="24">
        <f>N117+N120</f>
        <v>112100</v>
      </c>
      <c r="S116" s="24">
        <v>106200</v>
      </c>
      <c r="T116" s="106"/>
      <c r="U116" s="24">
        <f>U117+U120</f>
        <v>112100</v>
      </c>
      <c r="V116" s="24">
        <f>V117+V120</f>
        <v>112100</v>
      </c>
    </row>
    <row r="117" spans="1:22" ht="76.5">
      <c r="A117" s="25">
        <f t="shared" si="6"/>
        <v>88</v>
      </c>
      <c r="B117" s="26" t="s">
        <v>138</v>
      </c>
      <c r="C117" s="23" t="s">
        <v>66</v>
      </c>
      <c r="D117" s="23" t="s">
        <v>68</v>
      </c>
      <c r="E117" s="23" t="s">
        <v>198</v>
      </c>
      <c r="F117" s="23" t="s">
        <v>49</v>
      </c>
      <c r="G117" s="49"/>
      <c r="H117" s="24">
        <f>H118</f>
        <v>180000</v>
      </c>
      <c r="N117" s="24">
        <f>N118</f>
        <v>111100</v>
      </c>
      <c r="S117" s="24">
        <v>99200</v>
      </c>
      <c r="T117" s="106"/>
      <c r="U117" s="24">
        <f>U118</f>
        <v>111100</v>
      </c>
      <c r="V117" s="24">
        <f>V118</f>
        <v>111100</v>
      </c>
    </row>
    <row r="118" spans="1:22" ht="51">
      <c r="A118" s="25">
        <f t="shared" si="6"/>
        <v>89</v>
      </c>
      <c r="B118" s="33" t="s">
        <v>166</v>
      </c>
      <c r="C118" s="23" t="s">
        <v>66</v>
      </c>
      <c r="D118" s="23" t="s">
        <v>68</v>
      </c>
      <c r="E118" s="23" t="s">
        <v>198</v>
      </c>
      <c r="F118" s="23" t="s">
        <v>50</v>
      </c>
      <c r="G118" s="49"/>
      <c r="H118" s="24">
        <f>H119+H123</f>
        <v>180000</v>
      </c>
      <c r="N118" s="24">
        <f>N119+N123</f>
        <v>111100</v>
      </c>
      <c r="S118" s="24">
        <v>99200</v>
      </c>
      <c r="T118" s="106"/>
      <c r="U118" s="24">
        <f>U119+U123</f>
        <v>111100</v>
      </c>
      <c r="V118" s="24">
        <f>V119+V123</f>
        <v>111100</v>
      </c>
    </row>
    <row r="119" spans="1:23" s="8" customFormat="1" ht="26.25">
      <c r="A119" s="25">
        <f t="shared" si="6"/>
        <v>90</v>
      </c>
      <c r="B119" s="30" t="s">
        <v>20</v>
      </c>
      <c r="C119" s="23" t="s">
        <v>66</v>
      </c>
      <c r="D119" s="21" t="s">
        <v>68</v>
      </c>
      <c r="E119" s="21" t="s">
        <v>198</v>
      </c>
      <c r="F119" s="21" t="s">
        <v>50</v>
      </c>
      <c r="G119" s="21" t="s">
        <v>19</v>
      </c>
      <c r="H119" s="28">
        <v>138000</v>
      </c>
      <c r="I119" s="16"/>
      <c r="J119" s="16"/>
      <c r="K119" s="16"/>
      <c r="L119" s="16"/>
      <c r="M119" s="16"/>
      <c r="N119" s="28">
        <v>85575.35</v>
      </c>
      <c r="O119" s="92"/>
      <c r="P119" s="92"/>
      <c r="Q119" s="92"/>
      <c r="R119" s="92"/>
      <c r="S119" s="93">
        <v>76190</v>
      </c>
      <c r="T119" s="85"/>
      <c r="U119" s="28">
        <v>85575.35</v>
      </c>
      <c r="V119" s="28">
        <v>85575.35</v>
      </c>
      <c r="W119" s="1">
        <v>62702.93</v>
      </c>
    </row>
    <row r="120" spans="1:22" ht="102">
      <c r="A120" s="25">
        <f t="shared" si="6"/>
        <v>91</v>
      </c>
      <c r="B120" s="48" t="s">
        <v>169</v>
      </c>
      <c r="C120" s="23" t="s">
        <v>66</v>
      </c>
      <c r="D120" s="23" t="s">
        <v>68</v>
      </c>
      <c r="E120" s="23" t="s">
        <v>198</v>
      </c>
      <c r="F120" s="23" t="s">
        <v>51</v>
      </c>
      <c r="G120" s="23"/>
      <c r="H120" s="24"/>
      <c r="I120" s="32"/>
      <c r="J120" s="32"/>
      <c r="K120" s="32"/>
      <c r="L120" s="32"/>
      <c r="M120" s="32"/>
      <c r="N120" s="24">
        <f>N121</f>
        <v>1000</v>
      </c>
      <c r="O120" s="114"/>
      <c r="P120" s="114"/>
      <c r="Q120" s="114"/>
      <c r="R120" s="114"/>
      <c r="S120" s="109">
        <v>7000</v>
      </c>
      <c r="T120" s="110"/>
      <c r="U120" s="24">
        <f>U121</f>
        <v>1000</v>
      </c>
      <c r="V120" s="24">
        <f>V121</f>
        <v>1000</v>
      </c>
    </row>
    <row r="121" spans="1:23" s="8" customFormat="1" ht="26.25">
      <c r="A121" s="25">
        <f t="shared" si="6"/>
        <v>92</v>
      </c>
      <c r="B121" s="27" t="s">
        <v>22</v>
      </c>
      <c r="C121" s="23" t="s">
        <v>66</v>
      </c>
      <c r="D121" s="21" t="s">
        <v>68</v>
      </c>
      <c r="E121" s="21" t="s">
        <v>198</v>
      </c>
      <c r="F121" s="21" t="s">
        <v>51</v>
      </c>
      <c r="G121" s="21" t="s">
        <v>21</v>
      </c>
      <c r="H121" s="28"/>
      <c r="I121" s="16"/>
      <c r="J121" s="16"/>
      <c r="K121" s="16"/>
      <c r="L121" s="16"/>
      <c r="M121" s="16"/>
      <c r="N121" s="28">
        <v>1000</v>
      </c>
      <c r="O121" s="92"/>
      <c r="P121" s="92"/>
      <c r="Q121" s="92"/>
      <c r="R121" s="92"/>
      <c r="S121" s="93">
        <v>7000</v>
      </c>
      <c r="T121" s="85"/>
      <c r="U121" s="28">
        <v>1000</v>
      </c>
      <c r="V121" s="28">
        <v>1000</v>
      </c>
      <c r="W121" s="1"/>
    </row>
    <row r="122" spans="1:22" ht="127.5">
      <c r="A122" s="25">
        <f t="shared" si="6"/>
        <v>93</v>
      </c>
      <c r="B122" s="33" t="s">
        <v>170</v>
      </c>
      <c r="C122" s="23" t="s">
        <v>66</v>
      </c>
      <c r="D122" s="23" t="s">
        <v>68</v>
      </c>
      <c r="E122" s="23" t="s">
        <v>198</v>
      </c>
      <c r="F122" s="23" t="s">
        <v>52</v>
      </c>
      <c r="G122" s="23"/>
      <c r="H122" s="24"/>
      <c r="I122" s="32"/>
      <c r="J122" s="32"/>
      <c r="K122" s="32"/>
      <c r="L122" s="32"/>
      <c r="M122" s="32"/>
      <c r="N122" s="24">
        <f>N123</f>
        <v>25524.65</v>
      </c>
      <c r="O122" s="32"/>
      <c r="P122" s="32"/>
      <c r="Q122" s="32"/>
      <c r="R122" s="32"/>
      <c r="S122" s="24">
        <v>23010</v>
      </c>
      <c r="T122" s="106"/>
      <c r="U122" s="24">
        <f>U123</f>
        <v>25524.65</v>
      </c>
      <c r="V122" s="24">
        <f>V123</f>
        <v>25524.65</v>
      </c>
    </row>
    <row r="123" spans="1:23" s="8" customFormat="1" ht="26.25">
      <c r="A123" s="25">
        <f t="shared" si="6"/>
        <v>94</v>
      </c>
      <c r="B123" s="30" t="s">
        <v>24</v>
      </c>
      <c r="C123" s="23" t="s">
        <v>66</v>
      </c>
      <c r="D123" s="21" t="s">
        <v>68</v>
      </c>
      <c r="E123" s="21" t="s">
        <v>198</v>
      </c>
      <c r="F123" s="21" t="s">
        <v>52</v>
      </c>
      <c r="G123" s="21" t="s">
        <v>23</v>
      </c>
      <c r="H123" s="28">
        <v>42000</v>
      </c>
      <c r="I123" s="16"/>
      <c r="J123" s="16"/>
      <c r="K123" s="16"/>
      <c r="L123" s="16"/>
      <c r="M123" s="16"/>
      <c r="N123" s="28">
        <v>25524.65</v>
      </c>
      <c r="O123" s="92"/>
      <c r="P123" s="92"/>
      <c r="Q123" s="92"/>
      <c r="R123" s="92"/>
      <c r="S123" s="93">
        <v>23010</v>
      </c>
      <c r="T123" s="85"/>
      <c r="U123" s="28">
        <v>25524.65</v>
      </c>
      <c r="V123" s="28">
        <v>25524.65</v>
      </c>
      <c r="W123" s="1">
        <v>18936.26</v>
      </c>
    </row>
    <row r="124" spans="1:22" ht="51">
      <c r="A124" s="25">
        <f t="shared" si="6"/>
        <v>95</v>
      </c>
      <c r="B124" s="33" t="s">
        <v>284</v>
      </c>
      <c r="C124" s="23" t="s">
        <v>66</v>
      </c>
      <c r="D124" s="23" t="s">
        <v>68</v>
      </c>
      <c r="E124" s="23" t="s">
        <v>198</v>
      </c>
      <c r="F124" s="23" t="s">
        <v>109</v>
      </c>
      <c r="G124" s="23"/>
      <c r="H124" s="24" t="e">
        <f>#REF!</f>
        <v>#REF!</v>
      </c>
      <c r="N124" s="24">
        <f>N125</f>
        <v>3000</v>
      </c>
      <c r="O124" s="92"/>
      <c r="P124" s="92"/>
      <c r="Q124" s="92"/>
      <c r="R124" s="92"/>
      <c r="S124" s="109">
        <v>4300</v>
      </c>
      <c r="T124" s="110"/>
      <c r="U124" s="24">
        <f>U125</f>
        <v>3000</v>
      </c>
      <c r="V124" s="24">
        <f>V125</f>
        <v>3000</v>
      </c>
    </row>
    <row r="125" spans="1:22" ht="76.5">
      <c r="A125" s="25">
        <f t="shared" si="6"/>
        <v>96</v>
      </c>
      <c r="B125" s="33" t="s">
        <v>264</v>
      </c>
      <c r="C125" s="23" t="s">
        <v>66</v>
      </c>
      <c r="D125" s="23" t="s">
        <v>68</v>
      </c>
      <c r="E125" s="23" t="s">
        <v>198</v>
      </c>
      <c r="F125" s="23" t="s">
        <v>60</v>
      </c>
      <c r="G125" s="23"/>
      <c r="H125" s="24"/>
      <c r="N125" s="24">
        <f>N126</f>
        <v>3000</v>
      </c>
      <c r="O125" s="92"/>
      <c r="P125" s="92"/>
      <c r="Q125" s="92"/>
      <c r="R125" s="92"/>
      <c r="S125" s="109">
        <v>4300</v>
      </c>
      <c r="T125" s="110"/>
      <c r="U125" s="24">
        <f>U126</f>
        <v>3000</v>
      </c>
      <c r="V125" s="24">
        <f>V126</f>
        <v>3000</v>
      </c>
    </row>
    <row r="126" spans="1:22" ht="26.25">
      <c r="A126" s="25">
        <f t="shared" si="6"/>
        <v>97</v>
      </c>
      <c r="B126" s="26" t="s">
        <v>304</v>
      </c>
      <c r="C126" s="23" t="s">
        <v>66</v>
      </c>
      <c r="D126" s="23" t="s">
        <v>68</v>
      </c>
      <c r="E126" s="23" t="s">
        <v>198</v>
      </c>
      <c r="F126" s="23" t="s">
        <v>60</v>
      </c>
      <c r="G126" s="21"/>
      <c r="H126" s="28">
        <f>H129</f>
        <v>3000</v>
      </c>
      <c r="N126" s="24">
        <f>N127+N128+N129</f>
        <v>3000</v>
      </c>
      <c r="O126" s="92"/>
      <c r="P126" s="92"/>
      <c r="Q126" s="92"/>
      <c r="R126" s="92"/>
      <c r="S126" s="109">
        <v>4300</v>
      </c>
      <c r="T126" s="110"/>
      <c r="U126" s="24">
        <f>U127+U128+U129</f>
        <v>3000</v>
      </c>
      <c r="V126" s="24">
        <f>V127+V128+V129</f>
        <v>3000</v>
      </c>
    </row>
    <row r="127" spans="1:22" ht="26.25">
      <c r="A127" s="25"/>
      <c r="B127" s="30" t="s">
        <v>35</v>
      </c>
      <c r="C127" s="23" t="s">
        <v>66</v>
      </c>
      <c r="D127" s="21" t="s">
        <v>68</v>
      </c>
      <c r="E127" s="21" t="s">
        <v>198</v>
      </c>
      <c r="F127" s="21" t="s">
        <v>60</v>
      </c>
      <c r="G127" s="21" t="s">
        <v>34</v>
      </c>
      <c r="H127" s="28"/>
      <c r="N127" s="28">
        <v>1000</v>
      </c>
      <c r="O127" s="92"/>
      <c r="P127" s="92"/>
      <c r="Q127" s="92"/>
      <c r="R127" s="92"/>
      <c r="S127" s="109"/>
      <c r="T127" s="110"/>
      <c r="U127" s="28">
        <v>1000</v>
      </c>
      <c r="V127" s="28">
        <v>1000</v>
      </c>
    </row>
    <row r="128" spans="1:23" s="8" customFormat="1" ht="26.25">
      <c r="A128" s="25">
        <f>A126+1</f>
        <v>98</v>
      </c>
      <c r="B128" s="30" t="s">
        <v>29</v>
      </c>
      <c r="C128" s="23" t="s">
        <v>66</v>
      </c>
      <c r="D128" s="21" t="s">
        <v>68</v>
      </c>
      <c r="E128" s="21" t="s">
        <v>198</v>
      </c>
      <c r="F128" s="21" t="s">
        <v>60</v>
      </c>
      <c r="G128" s="21" t="s">
        <v>28</v>
      </c>
      <c r="H128" s="28"/>
      <c r="I128" s="16"/>
      <c r="J128" s="16"/>
      <c r="K128" s="16"/>
      <c r="L128" s="16"/>
      <c r="M128" s="16"/>
      <c r="N128" s="28">
        <v>1000</v>
      </c>
      <c r="O128" s="92"/>
      <c r="P128" s="92"/>
      <c r="Q128" s="92"/>
      <c r="R128" s="92"/>
      <c r="S128" s="93">
        <v>4000</v>
      </c>
      <c r="T128" s="85"/>
      <c r="U128" s="28">
        <v>1000</v>
      </c>
      <c r="V128" s="28">
        <v>1000</v>
      </c>
      <c r="W128" s="1"/>
    </row>
    <row r="129" spans="1:23" s="8" customFormat="1" ht="27" customHeight="1">
      <c r="A129" s="25">
        <f t="shared" si="6"/>
        <v>99</v>
      </c>
      <c r="B129" s="29" t="s">
        <v>337</v>
      </c>
      <c r="C129" s="23" t="s">
        <v>66</v>
      </c>
      <c r="D129" s="21" t="s">
        <v>68</v>
      </c>
      <c r="E129" s="21" t="s">
        <v>198</v>
      </c>
      <c r="F129" s="21" t="s">
        <v>60</v>
      </c>
      <c r="G129" s="21" t="s">
        <v>341</v>
      </c>
      <c r="H129" s="28">
        <v>3000</v>
      </c>
      <c r="I129" s="16"/>
      <c r="J129" s="16"/>
      <c r="K129" s="16"/>
      <c r="L129" s="16"/>
      <c r="M129" s="16"/>
      <c r="N129" s="28">
        <v>1000</v>
      </c>
      <c r="O129" s="92"/>
      <c r="P129" s="92"/>
      <c r="Q129" s="92"/>
      <c r="R129" s="92"/>
      <c r="S129" s="93">
        <v>300</v>
      </c>
      <c r="T129" s="85"/>
      <c r="U129" s="28">
        <v>1000</v>
      </c>
      <c r="V129" s="28">
        <v>1000</v>
      </c>
      <c r="W129" s="1"/>
    </row>
    <row r="130" spans="1:22" ht="47.25" customHeight="1">
      <c r="A130" s="25">
        <f t="shared" si="6"/>
        <v>100</v>
      </c>
      <c r="B130" s="22" t="s">
        <v>48</v>
      </c>
      <c r="C130" s="23" t="s">
        <v>66</v>
      </c>
      <c r="D130" s="127" t="s">
        <v>47</v>
      </c>
      <c r="E130" s="23" t="s">
        <v>11</v>
      </c>
      <c r="F130" s="23" t="s">
        <v>11</v>
      </c>
      <c r="G130" s="23" t="s">
        <v>11</v>
      </c>
      <c r="H130" s="24" t="e">
        <f>#REF!+H147</f>
        <v>#REF!</v>
      </c>
      <c r="N130" s="24">
        <f>N131+N147</f>
        <v>2087013.3900000001</v>
      </c>
      <c r="O130" s="92"/>
      <c r="P130" s="92"/>
      <c r="Q130" s="92"/>
      <c r="R130" s="92"/>
      <c r="S130" s="109">
        <v>736100</v>
      </c>
      <c r="T130" s="110"/>
      <c r="U130" s="24">
        <f>U131+U147</f>
        <v>969720.8</v>
      </c>
      <c r="V130" s="24">
        <f>V131+V147</f>
        <v>970200</v>
      </c>
    </row>
    <row r="131" spans="1:22" ht="81" customHeight="1">
      <c r="A131" s="25">
        <f t="shared" si="6"/>
        <v>101</v>
      </c>
      <c r="B131" s="22" t="s">
        <v>54</v>
      </c>
      <c r="C131" s="23" t="s">
        <v>66</v>
      </c>
      <c r="D131" s="23" t="s">
        <v>53</v>
      </c>
      <c r="E131" s="23"/>
      <c r="F131" s="23"/>
      <c r="G131" s="23"/>
      <c r="H131" s="24"/>
      <c r="N131" s="24">
        <f>N132+N139</f>
        <v>5950</v>
      </c>
      <c r="S131" s="24">
        <v>11000</v>
      </c>
      <c r="T131" s="106"/>
      <c r="U131" s="24">
        <f>U132+U139</f>
        <v>5000</v>
      </c>
      <c r="V131" s="24">
        <f>V132+V139</f>
        <v>3000</v>
      </c>
    </row>
    <row r="132" spans="1:22" ht="42.75" customHeight="1">
      <c r="A132" s="25">
        <f t="shared" si="6"/>
        <v>102</v>
      </c>
      <c r="B132" s="26" t="s">
        <v>137</v>
      </c>
      <c r="C132" s="23" t="s">
        <v>66</v>
      </c>
      <c r="D132" s="23" t="s">
        <v>53</v>
      </c>
      <c r="E132" s="23" t="s">
        <v>167</v>
      </c>
      <c r="F132" s="23"/>
      <c r="G132" s="23"/>
      <c r="H132" s="24"/>
      <c r="N132" s="24">
        <f>N133</f>
        <v>2950</v>
      </c>
      <c r="S132" s="24">
        <v>10000</v>
      </c>
      <c r="T132" s="106"/>
      <c r="U132" s="24">
        <f aca="true" t="shared" si="9" ref="U132:V134">U133</f>
        <v>2000</v>
      </c>
      <c r="V132" s="24">
        <f t="shared" si="9"/>
        <v>3000</v>
      </c>
    </row>
    <row r="133" spans="1:22" ht="76.5">
      <c r="A133" s="25">
        <f t="shared" si="6"/>
        <v>103</v>
      </c>
      <c r="B133" s="50" t="s">
        <v>195</v>
      </c>
      <c r="C133" s="23" t="s">
        <v>66</v>
      </c>
      <c r="D133" s="23" t="s">
        <v>53</v>
      </c>
      <c r="E133" s="23" t="s">
        <v>196</v>
      </c>
      <c r="F133" s="23"/>
      <c r="G133" s="23"/>
      <c r="H133" s="24"/>
      <c r="N133" s="24">
        <f>N134</f>
        <v>2950</v>
      </c>
      <c r="S133" s="24">
        <v>10000</v>
      </c>
      <c r="T133" s="106"/>
      <c r="U133" s="24">
        <f t="shared" si="9"/>
        <v>2000</v>
      </c>
      <c r="V133" s="24">
        <f t="shared" si="9"/>
        <v>3000</v>
      </c>
    </row>
    <row r="134" spans="1:22" ht="93.75" customHeight="1">
      <c r="A134" s="25">
        <f t="shared" si="6"/>
        <v>104</v>
      </c>
      <c r="B134" s="22" t="s">
        <v>55</v>
      </c>
      <c r="C134" s="23" t="s">
        <v>66</v>
      </c>
      <c r="D134" s="23" t="s">
        <v>53</v>
      </c>
      <c r="E134" s="51" t="s">
        <v>221</v>
      </c>
      <c r="F134" s="23"/>
      <c r="G134" s="23" t="s">
        <v>11</v>
      </c>
      <c r="H134" s="24" t="e">
        <f>#REF!</f>
        <v>#REF!</v>
      </c>
      <c r="N134" s="24">
        <f>N135</f>
        <v>2950</v>
      </c>
      <c r="S134" s="24">
        <v>10000</v>
      </c>
      <c r="T134" s="106"/>
      <c r="U134" s="24">
        <f t="shared" si="9"/>
        <v>2000</v>
      </c>
      <c r="V134" s="24">
        <f t="shared" si="9"/>
        <v>3000</v>
      </c>
    </row>
    <row r="135" spans="1:22" ht="51">
      <c r="A135" s="25">
        <f t="shared" si="6"/>
        <v>105</v>
      </c>
      <c r="B135" s="33" t="s">
        <v>284</v>
      </c>
      <c r="C135" s="23" t="s">
        <v>66</v>
      </c>
      <c r="D135" s="23" t="s">
        <v>53</v>
      </c>
      <c r="E135" s="51" t="s">
        <v>221</v>
      </c>
      <c r="F135" s="23" t="s">
        <v>109</v>
      </c>
      <c r="G135" s="23" t="s">
        <v>11</v>
      </c>
      <c r="H135" s="24">
        <f>H137</f>
        <v>10000</v>
      </c>
      <c r="N135" s="24">
        <f>N137</f>
        <v>2950</v>
      </c>
      <c r="S135" s="24">
        <v>10000</v>
      </c>
      <c r="T135" s="106"/>
      <c r="U135" s="24">
        <f>U137</f>
        <v>2000</v>
      </c>
      <c r="V135" s="24">
        <f>V137</f>
        <v>3000</v>
      </c>
    </row>
    <row r="136" spans="1:22" ht="76.5">
      <c r="A136" s="25">
        <f t="shared" si="6"/>
        <v>106</v>
      </c>
      <c r="B136" s="33" t="s">
        <v>264</v>
      </c>
      <c r="C136" s="23" t="s">
        <v>66</v>
      </c>
      <c r="D136" s="23" t="s">
        <v>53</v>
      </c>
      <c r="E136" s="51" t="s">
        <v>221</v>
      </c>
      <c r="F136" s="23" t="s">
        <v>59</v>
      </c>
      <c r="G136" s="23"/>
      <c r="H136" s="24"/>
      <c r="N136" s="24">
        <f>N137</f>
        <v>2950</v>
      </c>
      <c r="S136" s="24">
        <v>10000</v>
      </c>
      <c r="T136" s="106"/>
      <c r="U136" s="24">
        <f>U137</f>
        <v>2000</v>
      </c>
      <c r="V136" s="24">
        <f>V137</f>
        <v>3000</v>
      </c>
    </row>
    <row r="137" spans="1:22" ht="26.25">
      <c r="A137" s="25">
        <f t="shared" si="6"/>
        <v>107</v>
      </c>
      <c r="B137" s="26" t="s">
        <v>304</v>
      </c>
      <c r="C137" s="23" t="s">
        <v>66</v>
      </c>
      <c r="D137" s="23" t="s">
        <v>53</v>
      </c>
      <c r="E137" s="51" t="s">
        <v>221</v>
      </c>
      <c r="F137" s="23" t="s">
        <v>60</v>
      </c>
      <c r="G137" s="23"/>
      <c r="H137" s="24">
        <f>H138</f>
        <v>10000</v>
      </c>
      <c r="N137" s="24">
        <f>N138</f>
        <v>2950</v>
      </c>
      <c r="S137" s="24">
        <v>10000</v>
      </c>
      <c r="T137" s="106"/>
      <c r="U137" s="24">
        <f>U138</f>
        <v>2000</v>
      </c>
      <c r="V137" s="24">
        <f>V138</f>
        <v>3000</v>
      </c>
    </row>
    <row r="138" spans="1:23" s="8" customFormat="1" ht="26.25">
      <c r="A138" s="25">
        <f t="shared" si="6"/>
        <v>108</v>
      </c>
      <c r="B138" s="30" t="s">
        <v>35</v>
      </c>
      <c r="C138" s="23" t="s">
        <v>66</v>
      </c>
      <c r="D138" s="21" t="s">
        <v>53</v>
      </c>
      <c r="E138" s="52" t="s">
        <v>221</v>
      </c>
      <c r="F138" s="21" t="s">
        <v>60</v>
      </c>
      <c r="G138" s="21" t="s">
        <v>34</v>
      </c>
      <c r="H138" s="28">
        <v>10000</v>
      </c>
      <c r="I138" s="16"/>
      <c r="J138" s="16"/>
      <c r="K138" s="16"/>
      <c r="L138" s="16"/>
      <c r="M138" s="16"/>
      <c r="N138" s="28">
        <v>2950</v>
      </c>
      <c r="O138" s="92"/>
      <c r="P138" s="92"/>
      <c r="Q138" s="92"/>
      <c r="R138" s="92"/>
      <c r="S138" s="93">
        <v>10000</v>
      </c>
      <c r="T138" s="85"/>
      <c r="U138" s="28">
        <v>2000</v>
      </c>
      <c r="V138" s="28">
        <v>3000</v>
      </c>
      <c r="W138" s="1"/>
    </row>
    <row r="139" spans="1:22" ht="26.25">
      <c r="A139" s="25">
        <f t="shared" si="6"/>
        <v>109</v>
      </c>
      <c r="B139" s="22" t="s">
        <v>147</v>
      </c>
      <c r="C139" s="23" t="s">
        <v>66</v>
      </c>
      <c r="D139" s="38"/>
      <c r="E139" s="127" t="s">
        <v>172</v>
      </c>
      <c r="F139" s="38"/>
      <c r="G139" s="40"/>
      <c r="H139" s="28"/>
      <c r="N139" s="24">
        <f aca="true" t="shared" si="10" ref="N139:N145">N140</f>
        <v>3000</v>
      </c>
      <c r="S139" s="24">
        <v>1000</v>
      </c>
      <c r="T139" s="106"/>
      <c r="U139" s="24">
        <f aca="true" t="shared" si="11" ref="U139:V145">U140</f>
        <v>3000</v>
      </c>
      <c r="V139" s="24">
        <f t="shared" si="11"/>
        <v>0</v>
      </c>
    </row>
    <row r="140" spans="1:22" ht="102">
      <c r="A140" s="25">
        <f t="shared" si="6"/>
        <v>110</v>
      </c>
      <c r="B140" s="22" t="s">
        <v>306</v>
      </c>
      <c r="C140" s="23" t="s">
        <v>66</v>
      </c>
      <c r="D140" s="127" t="s">
        <v>53</v>
      </c>
      <c r="E140" s="127" t="s">
        <v>176</v>
      </c>
      <c r="F140" s="38"/>
      <c r="G140" s="40"/>
      <c r="H140" s="28"/>
      <c r="N140" s="24">
        <f>N141</f>
        <v>3000</v>
      </c>
      <c r="S140" s="24">
        <v>1000</v>
      </c>
      <c r="T140" s="106"/>
      <c r="U140" s="24">
        <f>U141</f>
        <v>3000</v>
      </c>
      <c r="V140" s="24">
        <f>V141</f>
        <v>0</v>
      </c>
    </row>
    <row r="141" spans="1:22" ht="102">
      <c r="A141" s="25">
        <f t="shared" si="6"/>
        <v>111</v>
      </c>
      <c r="B141" s="22" t="s">
        <v>273</v>
      </c>
      <c r="C141" s="23" t="s">
        <v>66</v>
      </c>
      <c r="D141" s="127" t="s">
        <v>53</v>
      </c>
      <c r="E141" s="127" t="s">
        <v>176</v>
      </c>
      <c r="F141" s="38"/>
      <c r="G141" s="40"/>
      <c r="H141" s="28"/>
      <c r="N141" s="24">
        <f>N142</f>
        <v>3000</v>
      </c>
      <c r="S141" s="24">
        <v>1000</v>
      </c>
      <c r="T141" s="106"/>
      <c r="U141" s="24">
        <f>U142</f>
        <v>3000</v>
      </c>
      <c r="V141" s="24">
        <f>V142</f>
        <v>0</v>
      </c>
    </row>
    <row r="142" spans="1:22" ht="180" customHeight="1">
      <c r="A142" s="25">
        <f t="shared" si="6"/>
        <v>112</v>
      </c>
      <c r="B142" s="34" t="s">
        <v>197</v>
      </c>
      <c r="C142" s="23" t="s">
        <v>66</v>
      </c>
      <c r="D142" s="127" t="s">
        <v>53</v>
      </c>
      <c r="E142" s="127" t="s">
        <v>222</v>
      </c>
      <c r="F142" s="38"/>
      <c r="G142" s="40"/>
      <c r="H142" s="28"/>
      <c r="N142" s="24">
        <f t="shared" si="10"/>
        <v>3000</v>
      </c>
      <c r="S142" s="24">
        <v>1000</v>
      </c>
      <c r="T142" s="106"/>
      <c r="U142" s="24">
        <f t="shared" si="11"/>
        <v>3000</v>
      </c>
      <c r="V142" s="24">
        <f t="shared" si="11"/>
        <v>0</v>
      </c>
    </row>
    <row r="143" spans="1:22" ht="51">
      <c r="A143" s="25">
        <f t="shared" si="6"/>
        <v>113</v>
      </c>
      <c r="B143" s="33" t="s">
        <v>284</v>
      </c>
      <c r="C143" s="23" t="s">
        <v>66</v>
      </c>
      <c r="D143" s="127" t="s">
        <v>53</v>
      </c>
      <c r="E143" s="127" t="s">
        <v>222</v>
      </c>
      <c r="F143" s="127" t="s">
        <v>109</v>
      </c>
      <c r="G143" s="53"/>
      <c r="H143" s="24"/>
      <c r="I143" s="32"/>
      <c r="J143" s="32"/>
      <c r="K143" s="32"/>
      <c r="L143" s="32"/>
      <c r="M143" s="32"/>
      <c r="N143" s="24">
        <f t="shared" si="10"/>
        <v>3000</v>
      </c>
      <c r="S143" s="24">
        <v>1000</v>
      </c>
      <c r="T143" s="106"/>
      <c r="U143" s="24">
        <f t="shared" si="11"/>
        <v>3000</v>
      </c>
      <c r="V143" s="24">
        <f t="shared" si="11"/>
        <v>0</v>
      </c>
    </row>
    <row r="144" spans="1:22" ht="76.5">
      <c r="A144" s="25">
        <f t="shared" si="6"/>
        <v>114</v>
      </c>
      <c r="B144" s="33" t="s">
        <v>264</v>
      </c>
      <c r="C144" s="23" t="s">
        <v>66</v>
      </c>
      <c r="D144" s="127" t="s">
        <v>53</v>
      </c>
      <c r="E144" s="127" t="s">
        <v>222</v>
      </c>
      <c r="F144" s="127" t="s">
        <v>59</v>
      </c>
      <c r="G144" s="53"/>
      <c r="H144" s="24"/>
      <c r="I144" s="32"/>
      <c r="J144" s="32"/>
      <c r="K144" s="32"/>
      <c r="L144" s="32"/>
      <c r="M144" s="32"/>
      <c r="N144" s="24">
        <f t="shared" si="10"/>
        <v>3000</v>
      </c>
      <c r="S144" s="24">
        <v>1000</v>
      </c>
      <c r="T144" s="106"/>
      <c r="U144" s="24">
        <f t="shared" si="11"/>
        <v>3000</v>
      </c>
      <c r="V144" s="24">
        <f t="shared" si="11"/>
        <v>0</v>
      </c>
    </row>
    <row r="145" spans="1:22" ht="34.5" customHeight="1">
      <c r="A145" s="25">
        <f t="shared" si="6"/>
        <v>115</v>
      </c>
      <c r="B145" s="26" t="s">
        <v>304</v>
      </c>
      <c r="C145" s="23" t="s">
        <v>66</v>
      </c>
      <c r="D145" s="127" t="s">
        <v>53</v>
      </c>
      <c r="E145" s="127" t="s">
        <v>222</v>
      </c>
      <c r="F145" s="127" t="s">
        <v>60</v>
      </c>
      <c r="G145" s="53"/>
      <c r="H145" s="24"/>
      <c r="I145" s="32"/>
      <c r="J145" s="32"/>
      <c r="K145" s="32"/>
      <c r="L145" s="32"/>
      <c r="M145" s="32"/>
      <c r="N145" s="54">
        <f t="shared" si="10"/>
        <v>3000</v>
      </c>
      <c r="O145" s="92"/>
      <c r="P145" s="92"/>
      <c r="Q145" s="92"/>
      <c r="R145" s="92"/>
      <c r="S145" s="115">
        <v>1000</v>
      </c>
      <c r="T145" s="116"/>
      <c r="U145" s="54">
        <f t="shared" si="11"/>
        <v>3000</v>
      </c>
      <c r="V145" s="54">
        <f t="shared" si="11"/>
        <v>0</v>
      </c>
    </row>
    <row r="146" spans="1:23" s="8" customFormat="1" ht="26.25">
      <c r="A146" s="25">
        <f t="shared" si="6"/>
        <v>116</v>
      </c>
      <c r="B146" s="30" t="s">
        <v>35</v>
      </c>
      <c r="C146" s="23" t="s">
        <v>66</v>
      </c>
      <c r="D146" s="38" t="s">
        <v>53</v>
      </c>
      <c r="E146" s="38" t="s">
        <v>222</v>
      </c>
      <c r="F146" s="38" t="s">
        <v>60</v>
      </c>
      <c r="G146" s="91">
        <v>226</v>
      </c>
      <c r="H146" s="28"/>
      <c r="I146" s="16"/>
      <c r="J146" s="16"/>
      <c r="K146" s="16"/>
      <c r="L146" s="16"/>
      <c r="M146" s="16"/>
      <c r="N146" s="28">
        <v>3000</v>
      </c>
      <c r="O146" s="92"/>
      <c r="P146" s="92"/>
      <c r="Q146" s="92"/>
      <c r="R146" s="92"/>
      <c r="S146" s="93">
        <v>1000</v>
      </c>
      <c r="T146" s="85"/>
      <c r="U146" s="28">
        <v>3000</v>
      </c>
      <c r="V146" s="28">
        <v>0</v>
      </c>
      <c r="W146" s="1">
        <v>1000</v>
      </c>
    </row>
    <row r="147" spans="1:22" ht="26.25">
      <c r="A147" s="25">
        <f t="shared" si="6"/>
        <v>117</v>
      </c>
      <c r="B147" s="22" t="s">
        <v>115</v>
      </c>
      <c r="C147" s="23" t="s">
        <v>66</v>
      </c>
      <c r="D147" s="23" t="s">
        <v>69</v>
      </c>
      <c r="E147" s="23"/>
      <c r="F147" s="23"/>
      <c r="G147" s="49" t="s">
        <v>11</v>
      </c>
      <c r="H147" s="24" t="e">
        <f>H148</f>
        <v>#REF!</v>
      </c>
      <c r="N147" s="24">
        <f>N148+N174</f>
        <v>2081063.3900000001</v>
      </c>
      <c r="S147" s="24">
        <v>725100</v>
      </c>
      <c r="T147" s="106"/>
      <c r="U147" s="24">
        <f>U148+U174</f>
        <v>964720.8</v>
      </c>
      <c r="V147" s="24">
        <f>V148+V174</f>
        <v>967200</v>
      </c>
    </row>
    <row r="148" spans="1:22" ht="26.25">
      <c r="A148" s="25">
        <f t="shared" si="6"/>
        <v>118</v>
      </c>
      <c r="B148" s="26" t="s">
        <v>137</v>
      </c>
      <c r="C148" s="23" t="s">
        <v>66</v>
      </c>
      <c r="D148" s="23" t="s">
        <v>69</v>
      </c>
      <c r="E148" s="23" t="s">
        <v>167</v>
      </c>
      <c r="F148" s="23"/>
      <c r="G148" s="49"/>
      <c r="H148" s="24" t="e">
        <f>H149</f>
        <v>#REF!</v>
      </c>
      <c r="N148" s="24">
        <f>N149</f>
        <v>2059063.3900000001</v>
      </c>
      <c r="S148" s="24">
        <v>703100</v>
      </c>
      <c r="T148" s="106"/>
      <c r="U148" s="24">
        <f>U149</f>
        <v>942720.8</v>
      </c>
      <c r="V148" s="24">
        <f>V149</f>
        <v>967200</v>
      </c>
    </row>
    <row r="149" spans="1:22" ht="106.5" customHeight="1">
      <c r="A149" s="25">
        <f aca="true" t="shared" si="12" ref="A149:A231">A148+1</f>
        <v>119</v>
      </c>
      <c r="B149" s="22" t="s">
        <v>152</v>
      </c>
      <c r="C149" s="23" t="s">
        <v>66</v>
      </c>
      <c r="D149" s="23" t="s">
        <v>69</v>
      </c>
      <c r="E149" s="23" t="s">
        <v>187</v>
      </c>
      <c r="F149" s="23"/>
      <c r="G149" s="49"/>
      <c r="H149" s="24" t="e">
        <f>H151+H163</f>
        <v>#REF!</v>
      </c>
      <c r="N149" s="24">
        <f>N150+N162+N183</f>
        <v>2059063.3900000001</v>
      </c>
      <c r="S149" s="24">
        <v>703100</v>
      </c>
      <c r="T149" s="106"/>
      <c r="U149" s="24">
        <f>U150+U162+U183</f>
        <v>942720.8</v>
      </c>
      <c r="V149" s="24">
        <f>V150+V162+V183</f>
        <v>967200</v>
      </c>
    </row>
    <row r="150" spans="1:22" ht="102" customHeight="1">
      <c r="A150" s="25">
        <f t="shared" si="12"/>
        <v>120</v>
      </c>
      <c r="B150" s="31" t="s">
        <v>204</v>
      </c>
      <c r="C150" s="23" t="s">
        <v>66</v>
      </c>
      <c r="D150" s="23" t="s">
        <v>69</v>
      </c>
      <c r="E150" s="23" t="s">
        <v>238</v>
      </c>
      <c r="F150" s="23"/>
      <c r="G150" s="49"/>
      <c r="H150" s="24"/>
      <c r="N150" s="24">
        <f>N151</f>
        <v>1537863.3900000001</v>
      </c>
      <c r="S150" s="24">
        <v>518700</v>
      </c>
      <c r="T150" s="106"/>
      <c r="U150" s="24">
        <f>U151</f>
        <v>781720.8</v>
      </c>
      <c r="V150" s="24">
        <f>V151</f>
        <v>781200</v>
      </c>
    </row>
    <row r="151" spans="1:22" ht="153">
      <c r="A151" s="25">
        <f t="shared" si="12"/>
        <v>121</v>
      </c>
      <c r="B151" s="26" t="s">
        <v>142</v>
      </c>
      <c r="C151" s="23" t="s">
        <v>66</v>
      </c>
      <c r="D151" s="23" t="s">
        <v>69</v>
      </c>
      <c r="E151" s="23" t="s">
        <v>238</v>
      </c>
      <c r="F151" s="23" t="s">
        <v>43</v>
      </c>
      <c r="G151" s="49"/>
      <c r="H151" s="24">
        <f>H152</f>
        <v>672000</v>
      </c>
      <c r="N151" s="24">
        <f>N152</f>
        <v>1537863.3900000001</v>
      </c>
      <c r="S151" s="24">
        <v>518700</v>
      </c>
      <c r="T151" s="106"/>
      <c r="U151" s="24">
        <f>U152</f>
        <v>781720.8</v>
      </c>
      <c r="V151" s="24">
        <f>V152</f>
        <v>781200</v>
      </c>
    </row>
    <row r="152" spans="1:22" ht="51">
      <c r="A152" s="25">
        <f t="shared" si="12"/>
        <v>122</v>
      </c>
      <c r="B152" s="26" t="s">
        <v>106</v>
      </c>
      <c r="C152" s="23" t="s">
        <v>66</v>
      </c>
      <c r="D152" s="23" t="s">
        <v>69</v>
      </c>
      <c r="E152" s="23" t="s">
        <v>238</v>
      </c>
      <c r="F152" s="23" t="s">
        <v>44</v>
      </c>
      <c r="G152" s="49"/>
      <c r="H152" s="24">
        <f>H153</f>
        <v>672000</v>
      </c>
      <c r="N152" s="24">
        <f>N153+N160+N156</f>
        <v>1537863.3900000001</v>
      </c>
      <c r="S152" s="24">
        <v>518700</v>
      </c>
      <c r="T152" s="106"/>
      <c r="U152" s="24">
        <f>U153+U160+U156</f>
        <v>781720.8</v>
      </c>
      <c r="V152" s="24">
        <f>V153+V160+V156</f>
        <v>781200</v>
      </c>
    </row>
    <row r="153" spans="1:22" ht="40.5" customHeight="1">
      <c r="A153" s="25">
        <f t="shared" si="12"/>
        <v>123</v>
      </c>
      <c r="B153" s="26" t="s">
        <v>262</v>
      </c>
      <c r="C153" s="23" t="s">
        <v>66</v>
      </c>
      <c r="D153" s="23" t="s">
        <v>69</v>
      </c>
      <c r="E153" s="23" t="s">
        <v>238</v>
      </c>
      <c r="F153" s="23" t="s">
        <v>107</v>
      </c>
      <c r="G153" s="49"/>
      <c r="H153" s="24">
        <f>H154+H161</f>
        <v>672000</v>
      </c>
      <c r="N153" s="24">
        <f>N154+N155</f>
        <v>1170000</v>
      </c>
      <c r="S153" s="24">
        <v>518700</v>
      </c>
      <c r="T153" s="106"/>
      <c r="U153" s="24">
        <f>U154+U155</f>
        <v>600400</v>
      </c>
      <c r="V153" s="24">
        <f>V154+V155</f>
        <v>600000</v>
      </c>
    </row>
    <row r="154" spans="1:23" ht="26.25">
      <c r="A154" s="25">
        <f t="shared" si="12"/>
        <v>124</v>
      </c>
      <c r="B154" s="30" t="s">
        <v>20</v>
      </c>
      <c r="C154" s="23" t="s">
        <v>66</v>
      </c>
      <c r="D154" s="21" t="s">
        <v>69</v>
      </c>
      <c r="E154" s="21" t="s">
        <v>238</v>
      </c>
      <c r="F154" s="21" t="s">
        <v>107</v>
      </c>
      <c r="G154" s="21" t="s">
        <v>19</v>
      </c>
      <c r="H154" s="28">
        <v>521000</v>
      </c>
      <c r="N154" s="28">
        <v>1170000</v>
      </c>
      <c r="O154" s="95"/>
      <c r="P154" s="95"/>
      <c r="Q154" s="95"/>
      <c r="R154" s="95"/>
      <c r="S154" s="107">
        <v>398400</v>
      </c>
      <c r="T154" s="90"/>
      <c r="U154" s="28">
        <v>600400</v>
      </c>
      <c r="V154" s="28">
        <v>600000</v>
      </c>
      <c r="W154" s="16">
        <v>1038744.7</v>
      </c>
    </row>
    <row r="155" spans="1:23" s="8" customFormat="1" ht="52.5" hidden="1">
      <c r="A155" s="25"/>
      <c r="B155" s="29" t="s">
        <v>328</v>
      </c>
      <c r="C155" s="23" t="s">
        <v>66</v>
      </c>
      <c r="D155" s="38" t="s">
        <v>69</v>
      </c>
      <c r="E155" s="38" t="s">
        <v>238</v>
      </c>
      <c r="F155" s="38" t="s">
        <v>107</v>
      </c>
      <c r="G155" s="38" t="s">
        <v>329</v>
      </c>
      <c r="H155" s="28"/>
      <c r="I155" s="16"/>
      <c r="J155" s="16"/>
      <c r="K155" s="16"/>
      <c r="L155" s="16"/>
      <c r="M155" s="16"/>
      <c r="N155" s="28">
        <v>0</v>
      </c>
      <c r="O155" s="95"/>
      <c r="P155" s="95"/>
      <c r="Q155" s="95"/>
      <c r="R155" s="95"/>
      <c r="S155" s="107"/>
      <c r="T155" s="90"/>
      <c r="U155" s="28">
        <v>0</v>
      </c>
      <c r="V155" s="28">
        <v>0</v>
      </c>
      <c r="W155" s="1"/>
    </row>
    <row r="156" spans="1:22" ht="102" hidden="1">
      <c r="A156" s="25">
        <f>A154+1</f>
        <v>125</v>
      </c>
      <c r="B156" s="48" t="s">
        <v>169</v>
      </c>
      <c r="C156" s="23" t="s">
        <v>66</v>
      </c>
      <c r="D156" s="23" t="s">
        <v>69</v>
      </c>
      <c r="E156" s="23" t="s">
        <v>247</v>
      </c>
      <c r="F156" s="23" t="s">
        <v>108</v>
      </c>
      <c r="G156" s="21"/>
      <c r="H156" s="28">
        <v>1000</v>
      </c>
      <c r="N156" s="24">
        <f>N157+N158+N159</f>
        <v>0</v>
      </c>
      <c r="S156" s="28">
        <v>2000</v>
      </c>
      <c r="T156" s="90"/>
      <c r="U156" s="24">
        <f>U157+U158+U159</f>
        <v>0</v>
      </c>
      <c r="V156" s="24">
        <f>V157+V158+V159</f>
        <v>0</v>
      </c>
    </row>
    <row r="157" spans="1:23" s="8" customFormat="1" ht="26.25" hidden="1">
      <c r="A157" s="25">
        <f>A156+1</f>
        <v>126</v>
      </c>
      <c r="B157" s="27" t="s">
        <v>22</v>
      </c>
      <c r="C157" s="23" t="s">
        <v>66</v>
      </c>
      <c r="D157" s="21" t="s">
        <v>69</v>
      </c>
      <c r="E157" s="21" t="s">
        <v>247</v>
      </c>
      <c r="F157" s="21" t="s">
        <v>108</v>
      </c>
      <c r="G157" s="21" t="s">
        <v>21</v>
      </c>
      <c r="H157" s="28"/>
      <c r="I157" s="16"/>
      <c r="J157" s="16"/>
      <c r="K157" s="16"/>
      <c r="L157" s="16"/>
      <c r="M157" s="16"/>
      <c r="N157" s="28">
        <v>0</v>
      </c>
      <c r="O157" s="16"/>
      <c r="P157" s="16"/>
      <c r="Q157" s="16"/>
      <c r="R157" s="16"/>
      <c r="S157" s="28">
        <v>2000</v>
      </c>
      <c r="T157" s="90"/>
      <c r="U157" s="28">
        <v>0</v>
      </c>
      <c r="V157" s="28">
        <v>0</v>
      </c>
      <c r="W157" s="1"/>
    </row>
    <row r="158" spans="1:23" s="8" customFormat="1" ht="26.25" hidden="1">
      <c r="A158" s="25"/>
      <c r="B158" s="29" t="s">
        <v>320</v>
      </c>
      <c r="C158" s="23" t="s">
        <v>66</v>
      </c>
      <c r="D158" s="38" t="s">
        <v>69</v>
      </c>
      <c r="E158" s="21" t="s">
        <v>247</v>
      </c>
      <c r="F158" s="38" t="s">
        <v>108</v>
      </c>
      <c r="G158" s="38" t="s">
        <v>321</v>
      </c>
      <c r="H158" s="28"/>
      <c r="I158" s="16"/>
      <c r="J158" s="16"/>
      <c r="K158" s="16"/>
      <c r="L158" s="16"/>
      <c r="M158" s="16"/>
      <c r="N158" s="28">
        <v>0</v>
      </c>
      <c r="O158" s="16"/>
      <c r="P158" s="16"/>
      <c r="Q158" s="16"/>
      <c r="R158" s="16"/>
      <c r="S158" s="28"/>
      <c r="T158" s="90"/>
      <c r="U158" s="28">
        <v>0</v>
      </c>
      <c r="V158" s="28">
        <v>0</v>
      </c>
      <c r="W158" s="1"/>
    </row>
    <row r="159" spans="1:23" s="8" customFormat="1" ht="26.25" hidden="1">
      <c r="A159" s="25"/>
      <c r="B159" s="29" t="s">
        <v>327</v>
      </c>
      <c r="C159" s="23" t="s">
        <v>66</v>
      </c>
      <c r="D159" s="38" t="s">
        <v>69</v>
      </c>
      <c r="E159" s="21" t="s">
        <v>247</v>
      </c>
      <c r="F159" s="38" t="s">
        <v>108</v>
      </c>
      <c r="G159" s="38" t="s">
        <v>34</v>
      </c>
      <c r="H159" s="28"/>
      <c r="I159" s="16"/>
      <c r="J159" s="16"/>
      <c r="K159" s="16"/>
      <c r="L159" s="16"/>
      <c r="M159" s="16"/>
      <c r="N159" s="28">
        <v>0</v>
      </c>
      <c r="O159" s="16"/>
      <c r="P159" s="16"/>
      <c r="Q159" s="16"/>
      <c r="R159" s="16"/>
      <c r="S159" s="28"/>
      <c r="T159" s="90"/>
      <c r="U159" s="28">
        <v>0</v>
      </c>
      <c r="V159" s="28">
        <v>0</v>
      </c>
      <c r="W159" s="1"/>
    </row>
    <row r="160" spans="1:23" ht="102">
      <c r="A160" s="25">
        <f>A154+1</f>
        <v>125</v>
      </c>
      <c r="B160" s="33" t="s">
        <v>263</v>
      </c>
      <c r="C160" s="23" t="s">
        <v>66</v>
      </c>
      <c r="D160" s="23" t="s">
        <v>69</v>
      </c>
      <c r="E160" s="23" t="s">
        <v>238</v>
      </c>
      <c r="F160" s="23" t="s">
        <v>122</v>
      </c>
      <c r="G160" s="23"/>
      <c r="H160" s="24"/>
      <c r="I160" s="32"/>
      <c r="J160" s="32"/>
      <c r="K160" s="32"/>
      <c r="L160" s="32"/>
      <c r="M160" s="32"/>
      <c r="N160" s="24">
        <f>N161</f>
        <v>367863.39</v>
      </c>
      <c r="S160" s="24">
        <v>120300</v>
      </c>
      <c r="T160" s="106"/>
      <c r="U160" s="24">
        <f>U161</f>
        <v>181320.8</v>
      </c>
      <c r="V160" s="24">
        <f>V161</f>
        <v>181200</v>
      </c>
      <c r="W160" s="16"/>
    </row>
    <row r="161" spans="1:23" s="8" customFormat="1" ht="26.25">
      <c r="A161" s="25">
        <f t="shared" si="12"/>
        <v>126</v>
      </c>
      <c r="B161" s="30" t="s">
        <v>24</v>
      </c>
      <c r="C161" s="23" t="s">
        <v>66</v>
      </c>
      <c r="D161" s="21" t="s">
        <v>69</v>
      </c>
      <c r="E161" s="21" t="s">
        <v>238</v>
      </c>
      <c r="F161" s="21" t="s">
        <v>122</v>
      </c>
      <c r="G161" s="21" t="s">
        <v>23</v>
      </c>
      <c r="H161" s="28">
        <v>151000</v>
      </c>
      <c r="I161" s="16"/>
      <c r="J161" s="16"/>
      <c r="K161" s="16"/>
      <c r="L161" s="16"/>
      <c r="M161" s="16"/>
      <c r="N161" s="28">
        <v>367863.39</v>
      </c>
      <c r="O161" s="16"/>
      <c r="P161" s="16"/>
      <c r="Q161" s="16"/>
      <c r="R161" s="16"/>
      <c r="S161" s="28">
        <v>120300</v>
      </c>
      <c r="T161" s="90"/>
      <c r="U161" s="28">
        <v>181320.8</v>
      </c>
      <c r="V161" s="28">
        <v>181200</v>
      </c>
      <c r="W161" s="16">
        <v>300016.74</v>
      </c>
    </row>
    <row r="162" spans="1:22" ht="102">
      <c r="A162" s="25">
        <f t="shared" si="12"/>
        <v>127</v>
      </c>
      <c r="B162" s="26" t="s">
        <v>205</v>
      </c>
      <c r="C162" s="23" t="s">
        <v>66</v>
      </c>
      <c r="D162" s="23" t="s">
        <v>69</v>
      </c>
      <c r="E162" s="23" t="s">
        <v>247</v>
      </c>
      <c r="F162" s="23"/>
      <c r="G162" s="23"/>
      <c r="H162" s="24"/>
      <c r="I162" s="32"/>
      <c r="J162" s="32"/>
      <c r="K162" s="32"/>
      <c r="L162" s="32"/>
      <c r="M162" s="32"/>
      <c r="N162" s="24">
        <f>N163</f>
        <v>520200</v>
      </c>
      <c r="S162" s="24">
        <v>183400</v>
      </c>
      <c r="T162" s="106"/>
      <c r="U162" s="24">
        <f aca="true" t="shared" si="13" ref="U162:V164">U163</f>
        <v>160000</v>
      </c>
      <c r="V162" s="24">
        <f t="shared" si="13"/>
        <v>185000</v>
      </c>
    </row>
    <row r="163" spans="1:22" ht="51">
      <c r="A163" s="25">
        <f t="shared" si="12"/>
        <v>128</v>
      </c>
      <c r="B163" s="33" t="s">
        <v>284</v>
      </c>
      <c r="C163" s="23" t="s">
        <v>66</v>
      </c>
      <c r="D163" s="23" t="s">
        <v>69</v>
      </c>
      <c r="E163" s="23" t="s">
        <v>247</v>
      </c>
      <c r="F163" s="23" t="s">
        <v>109</v>
      </c>
      <c r="G163" s="21"/>
      <c r="H163" s="24" t="e">
        <f>#REF!</f>
        <v>#REF!</v>
      </c>
      <c r="N163" s="24">
        <f>N164</f>
        <v>520200</v>
      </c>
      <c r="S163" s="24">
        <v>183400</v>
      </c>
      <c r="T163" s="106"/>
      <c r="U163" s="24">
        <f t="shared" si="13"/>
        <v>160000</v>
      </c>
      <c r="V163" s="24">
        <f t="shared" si="13"/>
        <v>185000</v>
      </c>
    </row>
    <row r="164" spans="1:22" ht="76.5">
      <c r="A164" s="25">
        <f t="shared" si="12"/>
        <v>129</v>
      </c>
      <c r="B164" s="33" t="s">
        <v>264</v>
      </c>
      <c r="C164" s="23" t="s">
        <v>66</v>
      </c>
      <c r="D164" s="23" t="s">
        <v>69</v>
      </c>
      <c r="E164" s="23" t="s">
        <v>247</v>
      </c>
      <c r="F164" s="23" t="s">
        <v>60</v>
      </c>
      <c r="G164" s="21"/>
      <c r="H164" s="24"/>
      <c r="N164" s="24">
        <f>N165</f>
        <v>520200</v>
      </c>
      <c r="S164" s="24">
        <v>183400</v>
      </c>
      <c r="T164" s="106"/>
      <c r="U164" s="24">
        <f t="shared" si="13"/>
        <v>160000</v>
      </c>
      <c r="V164" s="24">
        <f t="shared" si="13"/>
        <v>185000</v>
      </c>
    </row>
    <row r="165" spans="1:22" ht="28.5" customHeight="1">
      <c r="A165" s="25">
        <f t="shared" si="12"/>
        <v>130</v>
      </c>
      <c r="B165" s="26" t="s">
        <v>304</v>
      </c>
      <c r="C165" s="23" t="s">
        <v>66</v>
      </c>
      <c r="D165" s="23" t="s">
        <v>69</v>
      </c>
      <c r="E165" s="23" t="s">
        <v>247</v>
      </c>
      <c r="F165" s="23" t="s">
        <v>60</v>
      </c>
      <c r="G165" s="23"/>
      <c r="H165" s="24" t="e">
        <f>H166+#REF!+#REF!+H167+H168+H169</f>
        <v>#REF!</v>
      </c>
      <c r="N165" s="24">
        <f>N166+N167+N168+N169+N170+N171+N172+N173</f>
        <v>520200</v>
      </c>
      <c r="S165" s="24">
        <v>183400</v>
      </c>
      <c r="T165" s="106"/>
      <c r="U165" s="24">
        <f>U166+U167+U168+U169+U170+U171+U172+U173</f>
        <v>160000</v>
      </c>
      <c r="V165" s="24">
        <f>V166+V167+V168+V169+V170+V171+V172+V173</f>
        <v>185000</v>
      </c>
    </row>
    <row r="166" spans="1:23" s="8" customFormat="1" ht="26.25">
      <c r="A166" s="25">
        <f t="shared" si="12"/>
        <v>131</v>
      </c>
      <c r="B166" s="30" t="s">
        <v>31</v>
      </c>
      <c r="C166" s="23" t="s">
        <v>66</v>
      </c>
      <c r="D166" s="21" t="s">
        <v>69</v>
      </c>
      <c r="E166" s="21" t="s">
        <v>247</v>
      </c>
      <c r="F166" s="21" t="s">
        <v>60</v>
      </c>
      <c r="G166" s="21" t="s">
        <v>30</v>
      </c>
      <c r="H166" s="28">
        <v>90000</v>
      </c>
      <c r="I166" s="16"/>
      <c r="J166" s="16"/>
      <c r="K166" s="16"/>
      <c r="L166" s="16"/>
      <c r="M166" s="16"/>
      <c r="N166" s="28">
        <v>270000</v>
      </c>
      <c r="O166" s="92"/>
      <c r="P166" s="92"/>
      <c r="Q166" s="92"/>
      <c r="R166" s="92"/>
      <c r="S166" s="93">
        <v>116000</v>
      </c>
      <c r="T166" s="85"/>
      <c r="U166" s="28">
        <v>120000</v>
      </c>
      <c r="V166" s="28">
        <v>120000</v>
      </c>
      <c r="W166" s="1">
        <v>115554.16</v>
      </c>
    </row>
    <row r="167" spans="1:23" s="8" customFormat="1" ht="26.25">
      <c r="A167" s="25">
        <f t="shared" si="12"/>
        <v>132</v>
      </c>
      <c r="B167" s="30" t="s">
        <v>35</v>
      </c>
      <c r="C167" s="23" t="s">
        <v>66</v>
      </c>
      <c r="D167" s="21" t="s">
        <v>69</v>
      </c>
      <c r="E167" s="21" t="s">
        <v>247</v>
      </c>
      <c r="F167" s="21" t="s">
        <v>60</v>
      </c>
      <c r="G167" s="21" t="s">
        <v>34</v>
      </c>
      <c r="H167" s="28">
        <v>5000</v>
      </c>
      <c r="I167" s="16"/>
      <c r="J167" s="16"/>
      <c r="K167" s="16"/>
      <c r="L167" s="16"/>
      <c r="M167" s="16"/>
      <c r="N167" s="28">
        <v>5000</v>
      </c>
      <c r="O167" s="92"/>
      <c r="P167" s="92"/>
      <c r="Q167" s="92"/>
      <c r="R167" s="92"/>
      <c r="S167" s="93">
        <v>10000</v>
      </c>
      <c r="T167" s="85"/>
      <c r="U167" s="28">
        <v>3000</v>
      </c>
      <c r="V167" s="28">
        <v>7000</v>
      </c>
      <c r="W167" s="1"/>
    </row>
    <row r="168" spans="1:23" s="8" customFormat="1" ht="26.25" customHeight="1">
      <c r="A168" s="25">
        <f t="shared" si="12"/>
        <v>133</v>
      </c>
      <c r="B168" s="96" t="s">
        <v>332</v>
      </c>
      <c r="C168" s="23" t="s">
        <v>66</v>
      </c>
      <c r="D168" s="21" t="s">
        <v>69</v>
      </c>
      <c r="E168" s="21" t="s">
        <v>247</v>
      </c>
      <c r="F168" s="21" t="s">
        <v>60</v>
      </c>
      <c r="G168" s="21" t="s">
        <v>330</v>
      </c>
      <c r="H168" s="28">
        <v>30000</v>
      </c>
      <c r="I168" s="16"/>
      <c r="J168" s="16"/>
      <c r="K168" s="16"/>
      <c r="L168" s="16"/>
      <c r="M168" s="16"/>
      <c r="N168" s="28">
        <v>90000</v>
      </c>
      <c r="O168" s="95"/>
      <c r="P168" s="95"/>
      <c r="Q168" s="95"/>
      <c r="R168" s="95"/>
      <c r="S168" s="107">
        <v>38400</v>
      </c>
      <c r="T168" s="117"/>
      <c r="U168" s="28">
        <v>25000</v>
      </c>
      <c r="V168" s="28">
        <v>40000</v>
      </c>
      <c r="W168" s="1">
        <v>24500</v>
      </c>
    </row>
    <row r="169" spans="1:23" s="8" customFormat="1" ht="26.25" customHeight="1">
      <c r="A169" s="25">
        <f t="shared" si="12"/>
        <v>134</v>
      </c>
      <c r="B169" s="96" t="s">
        <v>333</v>
      </c>
      <c r="C169" s="23" t="s">
        <v>66</v>
      </c>
      <c r="D169" s="21" t="s">
        <v>69</v>
      </c>
      <c r="E169" s="21" t="s">
        <v>247</v>
      </c>
      <c r="F169" s="21" t="s">
        <v>60</v>
      </c>
      <c r="G169" s="21" t="s">
        <v>331</v>
      </c>
      <c r="H169" s="28">
        <v>16000</v>
      </c>
      <c r="I169" s="16"/>
      <c r="J169" s="16"/>
      <c r="K169" s="16"/>
      <c r="L169" s="16"/>
      <c r="M169" s="16"/>
      <c r="N169" s="28">
        <v>2000</v>
      </c>
      <c r="O169" s="92"/>
      <c r="P169" s="92"/>
      <c r="Q169" s="92"/>
      <c r="R169" s="92"/>
      <c r="S169" s="93">
        <v>19000</v>
      </c>
      <c r="T169" s="85"/>
      <c r="U169" s="28">
        <v>2000</v>
      </c>
      <c r="V169" s="28">
        <v>10000</v>
      </c>
      <c r="W169" s="1"/>
    </row>
    <row r="170" spans="1:23" s="8" customFormat="1" ht="67.5" customHeight="1" hidden="1">
      <c r="A170" s="25"/>
      <c r="B170" s="29" t="s">
        <v>334</v>
      </c>
      <c r="C170" s="23" t="s">
        <v>66</v>
      </c>
      <c r="D170" s="38" t="s">
        <v>69</v>
      </c>
      <c r="E170" s="38" t="s">
        <v>247</v>
      </c>
      <c r="F170" s="38" t="s">
        <v>60</v>
      </c>
      <c r="G170" s="38" t="s">
        <v>338</v>
      </c>
      <c r="H170" s="28"/>
      <c r="I170" s="16"/>
      <c r="J170" s="16"/>
      <c r="K170" s="16"/>
      <c r="L170" s="16"/>
      <c r="M170" s="16"/>
      <c r="N170" s="28"/>
      <c r="O170" s="92"/>
      <c r="P170" s="92"/>
      <c r="Q170" s="92"/>
      <c r="R170" s="92"/>
      <c r="S170" s="93"/>
      <c r="T170" s="85"/>
      <c r="U170" s="28"/>
      <c r="V170" s="28"/>
      <c r="W170" s="1"/>
    </row>
    <row r="171" spans="1:23" s="8" customFormat="1" ht="67.5" customHeight="1">
      <c r="A171" s="25"/>
      <c r="B171" s="29" t="s">
        <v>335</v>
      </c>
      <c r="C171" s="23" t="s">
        <v>66</v>
      </c>
      <c r="D171" s="38" t="s">
        <v>69</v>
      </c>
      <c r="E171" s="38" t="s">
        <v>247</v>
      </c>
      <c r="F171" s="38" t="s">
        <v>60</v>
      </c>
      <c r="G171" s="38" t="s">
        <v>339</v>
      </c>
      <c r="H171" s="28"/>
      <c r="I171" s="16"/>
      <c r="J171" s="16"/>
      <c r="K171" s="16"/>
      <c r="L171" s="16"/>
      <c r="M171" s="16"/>
      <c r="N171" s="28">
        <v>150200</v>
      </c>
      <c r="O171" s="92"/>
      <c r="P171" s="92"/>
      <c r="Q171" s="92"/>
      <c r="R171" s="92"/>
      <c r="S171" s="93"/>
      <c r="T171" s="85"/>
      <c r="U171" s="28">
        <v>7000</v>
      </c>
      <c r="V171" s="28">
        <v>5000</v>
      </c>
      <c r="W171" s="2">
        <v>103295</v>
      </c>
    </row>
    <row r="172" spans="1:23" s="8" customFormat="1" ht="67.5" customHeight="1">
      <c r="A172" s="25"/>
      <c r="B172" s="29" t="s">
        <v>336</v>
      </c>
      <c r="C172" s="23" t="s">
        <v>66</v>
      </c>
      <c r="D172" s="38" t="s">
        <v>69</v>
      </c>
      <c r="E172" s="38" t="s">
        <v>247</v>
      </c>
      <c r="F172" s="38" t="s">
        <v>60</v>
      </c>
      <c r="G172" s="38" t="s">
        <v>340</v>
      </c>
      <c r="H172" s="28"/>
      <c r="I172" s="16"/>
      <c r="J172" s="16"/>
      <c r="K172" s="16"/>
      <c r="L172" s="16"/>
      <c r="M172" s="16"/>
      <c r="N172" s="28">
        <v>2000</v>
      </c>
      <c r="O172" s="92"/>
      <c r="P172" s="92"/>
      <c r="Q172" s="92"/>
      <c r="R172" s="92"/>
      <c r="S172" s="93"/>
      <c r="T172" s="85"/>
      <c r="U172" s="28">
        <v>2000</v>
      </c>
      <c r="V172" s="28">
        <v>2000</v>
      </c>
      <c r="W172" s="1"/>
    </row>
    <row r="173" spans="1:23" s="8" customFormat="1" ht="67.5" customHeight="1">
      <c r="A173" s="25"/>
      <c r="B173" s="29" t="s">
        <v>337</v>
      </c>
      <c r="C173" s="23" t="s">
        <v>66</v>
      </c>
      <c r="D173" s="38" t="s">
        <v>69</v>
      </c>
      <c r="E173" s="38" t="s">
        <v>247</v>
      </c>
      <c r="F173" s="38" t="s">
        <v>60</v>
      </c>
      <c r="G173" s="38" t="s">
        <v>341</v>
      </c>
      <c r="H173" s="28"/>
      <c r="I173" s="16"/>
      <c r="J173" s="16"/>
      <c r="K173" s="16"/>
      <c r="L173" s="16"/>
      <c r="M173" s="16"/>
      <c r="N173" s="28">
        <v>1000</v>
      </c>
      <c r="O173" s="92"/>
      <c r="P173" s="92"/>
      <c r="Q173" s="92"/>
      <c r="R173" s="92"/>
      <c r="S173" s="93"/>
      <c r="T173" s="85"/>
      <c r="U173" s="28">
        <v>1000</v>
      </c>
      <c r="V173" s="28">
        <v>1000</v>
      </c>
      <c r="W173" s="1"/>
    </row>
    <row r="174" spans="1:22" ht="26.25">
      <c r="A174" s="25">
        <f>A169+1</f>
        <v>135</v>
      </c>
      <c r="B174" s="55" t="s">
        <v>147</v>
      </c>
      <c r="C174" s="23" t="s">
        <v>66</v>
      </c>
      <c r="D174" s="23" t="s">
        <v>69</v>
      </c>
      <c r="E174" s="23" t="s">
        <v>172</v>
      </c>
      <c r="F174" s="21"/>
      <c r="G174" s="21"/>
      <c r="H174" s="28"/>
      <c r="N174" s="24">
        <f>N175</f>
        <v>22000</v>
      </c>
      <c r="S174" s="24">
        <v>22000</v>
      </c>
      <c r="T174" s="106"/>
      <c r="U174" s="24">
        <f>U175</f>
        <v>22000</v>
      </c>
      <c r="V174" s="24">
        <f>V175</f>
        <v>0</v>
      </c>
    </row>
    <row r="175" spans="1:22" ht="108.75" customHeight="1">
      <c r="A175" s="25">
        <f t="shared" si="12"/>
        <v>136</v>
      </c>
      <c r="B175" s="56" t="s">
        <v>307</v>
      </c>
      <c r="C175" s="23" t="s">
        <v>66</v>
      </c>
      <c r="D175" s="23" t="s">
        <v>69</v>
      </c>
      <c r="E175" s="23" t="s">
        <v>177</v>
      </c>
      <c r="F175" s="23"/>
      <c r="G175" s="23"/>
      <c r="H175" s="24"/>
      <c r="I175" s="32"/>
      <c r="J175" s="32"/>
      <c r="K175" s="32"/>
      <c r="L175" s="32"/>
      <c r="M175" s="32"/>
      <c r="N175" s="24">
        <f>N178</f>
        <v>22000</v>
      </c>
      <c r="S175" s="24">
        <v>22000</v>
      </c>
      <c r="T175" s="106"/>
      <c r="U175" s="24">
        <f>U178</f>
        <v>22000</v>
      </c>
      <c r="V175" s="24">
        <f>V178</f>
        <v>0</v>
      </c>
    </row>
    <row r="176" spans="1:22" ht="77.25" customHeight="1">
      <c r="A176" s="25">
        <f t="shared" si="12"/>
        <v>137</v>
      </c>
      <c r="B176" s="56" t="s">
        <v>272</v>
      </c>
      <c r="C176" s="23" t="s">
        <v>66</v>
      </c>
      <c r="D176" s="23" t="s">
        <v>69</v>
      </c>
      <c r="E176" s="23" t="s">
        <v>177</v>
      </c>
      <c r="F176" s="23"/>
      <c r="G176" s="23"/>
      <c r="H176" s="24"/>
      <c r="I176" s="32"/>
      <c r="J176" s="32"/>
      <c r="K176" s="32"/>
      <c r="L176" s="32"/>
      <c r="M176" s="32"/>
      <c r="N176" s="24">
        <f>N177</f>
        <v>22000</v>
      </c>
      <c r="S176" s="24">
        <v>22000</v>
      </c>
      <c r="T176" s="106"/>
      <c r="U176" s="24">
        <f aca="true" t="shared" si="14" ref="U176:V180">U177</f>
        <v>22000</v>
      </c>
      <c r="V176" s="24">
        <f t="shared" si="14"/>
        <v>0</v>
      </c>
    </row>
    <row r="177" spans="1:22" ht="182.25" customHeight="1">
      <c r="A177" s="25">
        <f t="shared" si="12"/>
        <v>138</v>
      </c>
      <c r="B177" s="34" t="s">
        <v>197</v>
      </c>
      <c r="C177" s="23" t="s">
        <v>66</v>
      </c>
      <c r="D177" s="23" t="s">
        <v>69</v>
      </c>
      <c r="E177" s="23" t="s">
        <v>223</v>
      </c>
      <c r="F177" s="23"/>
      <c r="G177" s="23"/>
      <c r="H177" s="24"/>
      <c r="I177" s="32"/>
      <c r="J177" s="32"/>
      <c r="K177" s="32"/>
      <c r="L177" s="32"/>
      <c r="M177" s="32"/>
      <c r="N177" s="24">
        <f>N178</f>
        <v>22000</v>
      </c>
      <c r="S177" s="24">
        <v>22000</v>
      </c>
      <c r="T177" s="106"/>
      <c r="U177" s="24">
        <f t="shared" si="14"/>
        <v>22000</v>
      </c>
      <c r="V177" s="24">
        <f t="shared" si="14"/>
        <v>0</v>
      </c>
    </row>
    <row r="178" spans="1:22" ht="51">
      <c r="A178" s="25">
        <f t="shared" si="12"/>
        <v>139</v>
      </c>
      <c r="B178" s="33" t="s">
        <v>284</v>
      </c>
      <c r="C178" s="23" t="s">
        <v>66</v>
      </c>
      <c r="D178" s="23" t="s">
        <v>69</v>
      </c>
      <c r="E178" s="23" t="s">
        <v>223</v>
      </c>
      <c r="F178" s="23" t="s">
        <v>109</v>
      </c>
      <c r="G178" s="23"/>
      <c r="H178" s="24"/>
      <c r="I178" s="32"/>
      <c r="J178" s="32"/>
      <c r="K178" s="32"/>
      <c r="L178" s="32"/>
      <c r="M178" s="32"/>
      <c r="N178" s="24">
        <f>N179</f>
        <v>22000</v>
      </c>
      <c r="S178" s="24">
        <v>22000</v>
      </c>
      <c r="T178" s="106"/>
      <c r="U178" s="24">
        <f t="shared" si="14"/>
        <v>22000</v>
      </c>
      <c r="V178" s="24">
        <f t="shared" si="14"/>
        <v>0</v>
      </c>
    </row>
    <row r="179" spans="1:22" ht="76.5">
      <c r="A179" s="25">
        <f t="shared" si="12"/>
        <v>140</v>
      </c>
      <c r="B179" s="33" t="s">
        <v>264</v>
      </c>
      <c r="C179" s="23" t="s">
        <v>66</v>
      </c>
      <c r="D179" s="23" t="s">
        <v>69</v>
      </c>
      <c r="E179" s="23" t="s">
        <v>223</v>
      </c>
      <c r="F179" s="23" t="s">
        <v>59</v>
      </c>
      <c r="G179" s="23"/>
      <c r="H179" s="24"/>
      <c r="I179" s="32"/>
      <c r="J179" s="32"/>
      <c r="K179" s="32"/>
      <c r="L179" s="32"/>
      <c r="M179" s="32"/>
      <c r="N179" s="24">
        <f>N180</f>
        <v>22000</v>
      </c>
      <c r="S179" s="24">
        <v>22000</v>
      </c>
      <c r="T179" s="106"/>
      <c r="U179" s="24">
        <f t="shared" si="14"/>
        <v>22000</v>
      </c>
      <c r="V179" s="24">
        <f t="shared" si="14"/>
        <v>0</v>
      </c>
    </row>
    <row r="180" spans="1:22" ht="35.25" customHeight="1">
      <c r="A180" s="25">
        <f t="shared" si="12"/>
        <v>141</v>
      </c>
      <c r="B180" s="26" t="s">
        <v>304</v>
      </c>
      <c r="C180" s="23" t="s">
        <v>66</v>
      </c>
      <c r="D180" s="23" t="s">
        <v>69</v>
      </c>
      <c r="E180" s="23" t="s">
        <v>223</v>
      </c>
      <c r="F180" s="23" t="s">
        <v>60</v>
      </c>
      <c r="G180" s="23"/>
      <c r="H180" s="24"/>
      <c r="I180" s="32"/>
      <c r="J180" s="32"/>
      <c r="K180" s="32"/>
      <c r="L180" s="32"/>
      <c r="M180" s="32"/>
      <c r="N180" s="24">
        <f>N181+N182</f>
        <v>22000</v>
      </c>
      <c r="S180" s="24">
        <v>22000</v>
      </c>
      <c r="T180" s="106"/>
      <c r="U180" s="24">
        <f t="shared" si="14"/>
        <v>22000</v>
      </c>
      <c r="V180" s="24">
        <f t="shared" si="14"/>
        <v>0</v>
      </c>
    </row>
    <row r="181" spans="1:23" s="95" customFormat="1" ht="33.75" customHeight="1">
      <c r="A181" s="25">
        <f t="shared" si="12"/>
        <v>142</v>
      </c>
      <c r="B181" s="30" t="s">
        <v>35</v>
      </c>
      <c r="C181" s="23" t="s">
        <v>66</v>
      </c>
      <c r="D181" s="21" t="s">
        <v>69</v>
      </c>
      <c r="E181" s="21" t="s">
        <v>223</v>
      </c>
      <c r="F181" s="21" t="s">
        <v>60</v>
      </c>
      <c r="G181" s="21" t="s">
        <v>34</v>
      </c>
      <c r="H181" s="28"/>
      <c r="I181" s="16"/>
      <c r="J181" s="16"/>
      <c r="K181" s="16"/>
      <c r="L181" s="16"/>
      <c r="M181" s="16"/>
      <c r="N181" s="28">
        <v>17000</v>
      </c>
      <c r="O181" s="92"/>
      <c r="P181" s="92"/>
      <c r="Q181" s="92"/>
      <c r="R181" s="92"/>
      <c r="S181" s="93">
        <v>22000</v>
      </c>
      <c r="T181" s="85"/>
      <c r="U181" s="28">
        <v>22000</v>
      </c>
      <c r="V181" s="28">
        <v>0</v>
      </c>
      <c r="W181" s="16">
        <v>3660</v>
      </c>
    </row>
    <row r="182" spans="1:23" s="95" customFormat="1" ht="33.75" customHeight="1">
      <c r="A182" s="25"/>
      <c r="B182" s="29" t="s">
        <v>335</v>
      </c>
      <c r="C182" s="23" t="s">
        <v>66</v>
      </c>
      <c r="D182" s="21" t="s">
        <v>69</v>
      </c>
      <c r="E182" s="21" t="s">
        <v>223</v>
      </c>
      <c r="F182" s="21" t="s">
        <v>60</v>
      </c>
      <c r="G182" s="21" t="s">
        <v>339</v>
      </c>
      <c r="H182" s="28"/>
      <c r="I182" s="16"/>
      <c r="J182" s="16"/>
      <c r="K182" s="16"/>
      <c r="L182" s="16"/>
      <c r="M182" s="16"/>
      <c r="N182" s="28">
        <v>5000</v>
      </c>
      <c r="O182" s="92"/>
      <c r="P182" s="92"/>
      <c r="Q182" s="92"/>
      <c r="R182" s="92"/>
      <c r="S182" s="93"/>
      <c r="T182" s="85"/>
      <c r="U182" s="28"/>
      <c r="V182" s="28"/>
      <c r="W182" s="16">
        <v>3250</v>
      </c>
    </row>
    <row r="183" spans="1:22" ht="187.5" customHeight="1">
      <c r="A183" s="25">
        <f>A181+1</f>
        <v>143</v>
      </c>
      <c r="B183" s="34" t="s">
        <v>197</v>
      </c>
      <c r="C183" s="23" t="s">
        <v>66</v>
      </c>
      <c r="D183" s="23" t="s">
        <v>69</v>
      </c>
      <c r="E183" s="23" t="s">
        <v>239</v>
      </c>
      <c r="F183" s="23"/>
      <c r="G183" s="23"/>
      <c r="H183" s="24"/>
      <c r="I183" s="32"/>
      <c r="J183" s="32"/>
      <c r="K183" s="32"/>
      <c r="L183" s="32"/>
      <c r="M183" s="32"/>
      <c r="N183" s="24">
        <f>N184</f>
        <v>1000</v>
      </c>
      <c r="S183" s="24">
        <v>1000</v>
      </c>
      <c r="T183" s="106"/>
      <c r="U183" s="24">
        <f>U184</f>
        <v>1000</v>
      </c>
      <c r="V183" s="24">
        <f>V184</f>
        <v>1000</v>
      </c>
    </row>
    <row r="184" spans="1:22" ht="26.25">
      <c r="A184" s="25">
        <f t="shared" si="12"/>
        <v>144</v>
      </c>
      <c r="B184" s="34" t="s">
        <v>111</v>
      </c>
      <c r="C184" s="23" t="s">
        <v>66</v>
      </c>
      <c r="D184" s="23" t="s">
        <v>69</v>
      </c>
      <c r="E184" s="23" t="s">
        <v>239</v>
      </c>
      <c r="F184" s="23" t="s">
        <v>112</v>
      </c>
      <c r="G184" s="23"/>
      <c r="H184" s="24"/>
      <c r="I184" s="32"/>
      <c r="J184" s="32"/>
      <c r="K184" s="32"/>
      <c r="L184" s="32"/>
      <c r="M184" s="32"/>
      <c r="N184" s="24">
        <f>N185</f>
        <v>1000</v>
      </c>
      <c r="S184" s="24">
        <v>1000</v>
      </c>
      <c r="T184" s="106"/>
      <c r="U184" s="24">
        <f>U185</f>
        <v>1000</v>
      </c>
      <c r="V184" s="24">
        <f>V185</f>
        <v>1000</v>
      </c>
    </row>
    <row r="185" spans="1:22" ht="26.25">
      <c r="A185" s="25">
        <f t="shared" si="12"/>
        <v>145</v>
      </c>
      <c r="B185" s="22" t="s">
        <v>251</v>
      </c>
      <c r="C185" s="23" t="s">
        <v>66</v>
      </c>
      <c r="D185" s="23" t="s">
        <v>69</v>
      </c>
      <c r="E185" s="23" t="s">
        <v>239</v>
      </c>
      <c r="F185" s="23" t="s">
        <v>252</v>
      </c>
      <c r="G185" s="23"/>
      <c r="H185" s="24"/>
      <c r="I185" s="32"/>
      <c r="J185" s="32"/>
      <c r="K185" s="32"/>
      <c r="L185" s="32"/>
      <c r="M185" s="32"/>
      <c r="N185" s="24">
        <f>N186+N188+N187</f>
        <v>1000</v>
      </c>
      <c r="S185" s="24">
        <v>1000</v>
      </c>
      <c r="T185" s="106"/>
      <c r="U185" s="24">
        <f>U186+U188</f>
        <v>1000</v>
      </c>
      <c r="V185" s="24">
        <f>V186+V188</f>
        <v>1000</v>
      </c>
    </row>
    <row r="186" spans="1:23" s="8" customFormat="1" ht="29.25" customHeight="1">
      <c r="A186" s="25">
        <f t="shared" si="12"/>
        <v>146</v>
      </c>
      <c r="B186" s="108" t="s">
        <v>318</v>
      </c>
      <c r="C186" s="23" t="s">
        <v>66</v>
      </c>
      <c r="D186" s="21" t="s">
        <v>69</v>
      </c>
      <c r="E186" s="23" t="s">
        <v>239</v>
      </c>
      <c r="F186" s="21" t="s">
        <v>252</v>
      </c>
      <c r="G186" s="21" t="s">
        <v>319</v>
      </c>
      <c r="H186" s="28"/>
      <c r="I186" s="16"/>
      <c r="J186" s="16"/>
      <c r="K186" s="16"/>
      <c r="L186" s="16"/>
      <c r="M186" s="16"/>
      <c r="N186" s="28">
        <v>200</v>
      </c>
      <c r="O186" s="92"/>
      <c r="P186" s="92"/>
      <c r="Q186" s="92"/>
      <c r="R186" s="92"/>
      <c r="S186" s="93">
        <v>1000</v>
      </c>
      <c r="T186" s="85"/>
      <c r="U186" s="28">
        <v>200</v>
      </c>
      <c r="V186" s="28">
        <v>200</v>
      </c>
      <c r="W186" s="1"/>
    </row>
    <row r="187" spans="1:23" s="8" customFormat="1" ht="24" customHeight="1">
      <c r="A187" s="25">
        <f t="shared" si="12"/>
        <v>147</v>
      </c>
      <c r="B187" s="98" t="s">
        <v>345</v>
      </c>
      <c r="C187" s="23" t="s">
        <v>66</v>
      </c>
      <c r="D187" s="21" t="s">
        <v>69</v>
      </c>
      <c r="E187" s="21" t="s">
        <v>239</v>
      </c>
      <c r="F187" s="21" t="s">
        <v>252</v>
      </c>
      <c r="G187" s="21" t="s">
        <v>344</v>
      </c>
      <c r="H187" s="28"/>
      <c r="I187" s="18"/>
      <c r="J187" s="18"/>
      <c r="K187" s="18"/>
      <c r="L187" s="18"/>
      <c r="M187" s="18"/>
      <c r="N187" s="28">
        <v>400</v>
      </c>
      <c r="O187" s="92"/>
      <c r="P187" s="92"/>
      <c r="Q187" s="92"/>
      <c r="R187" s="92"/>
      <c r="S187" s="111">
        <v>25000</v>
      </c>
      <c r="T187" s="85"/>
      <c r="U187" s="28">
        <v>0</v>
      </c>
      <c r="V187" s="28">
        <v>0</v>
      </c>
      <c r="W187" s="1">
        <v>382.8</v>
      </c>
    </row>
    <row r="188" spans="1:23" s="8" customFormat="1" ht="25.5" customHeight="1">
      <c r="A188" s="25">
        <v>147</v>
      </c>
      <c r="B188" s="30" t="s">
        <v>353</v>
      </c>
      <c r="C188" s="23" t="s">
        <v>66</v>
      </c>
      <c r="D188" s="21" t="s">
        <v>69</v>
      </c>
      <c r="E188" s="21" t="s">
        <v>239</v>
      </c>
      <c r="F188" s="21" t="s">
        <v>252</v>
      </c>
      <c r="G188" s="21" t="s">
        <v>350</v>
      </c>
      <c r="H188" s="28"/>
      <c r="I188" s="16"/>
      <c r="J188" s="16"/>
      <c r="K188" s="16"/>
      <c r="L188" s="16"/>
      <c r="M188" s="16"/>
      <c r="N188" s="28">
        <v>400</v>
      </c>
      <c r="O188" s="92"/>
      <c r="P188" s="92"/>
      <c r="Q188" s="92"/>
      <c r="R188" s="92"/>
      <c r="S188" s="93"/>
      <c r="T188" s="85"/>
      <c r="U188" s="28">
        <v>800</v>
      </c>
      <c r="V188" s="28">
        <v>800</v>
      </c>
      <c r="W188" s="1"/>
    </row>
    <row r="189" spans="1:22" ht="26.25">
      <c r="A189" s="25">
        <v>148</v>
      </c>
      <c r="B189" s="22" t="s">
        <v>57</v>
      </c>
      <c r="C189" s="23" t="s">
        <v>66</v>
      </c>
      <c r="D189" s="23" t="s">
        <v>56</v>
      </c>
      <c r="E189" s="23" t="s">
        <v>11</v>
      </c>
      <c r="F189" s="23"/>
      <c r="G189" s="23" t="s">
        <v>11</v>
      </c>
      <c r="H189" s="24" t="e">
        <f>H190</f>
        <v>#REF!</v>
      </c>
      <c r="N189" s="24">
        <f>N190+N256</f>
        <v>3631549.47</v>
      </c>
      <c r="S189" s="24">
        <v>2359833.89</v>
      </c>
      <c r="T189" s="106"/>
      <c r="U189" s="24">
        <f>U190+U256+U253</f>
        <v>1264302.69</v>
      </c>
      <c r="V189" s="24">
        <f>V190+V256+V253</f>
        <v>1261302.39</v>
      </c>
    </row>
    <row r="190" spans="1:22" ht="26.25">
      <c r="A190" s="25">
        <f t="shared" si="12"/>
        <v>149</v>
      </c>
      <c r="B190" s="22" t="s">
        <v>116</v>
      </c>
      <c r="C190" s="23" t="s">
        <v>66</v>
      </c>
      <c r="D190" s="23" t="s">
        <v>103</v>
      </c>
      <c r="E190" s="23"/>
      <c r="F190" s="23"/>
      <c r="G190" s="23"/>
      <c r="H190" s="24" t="e">
        <f>H191+#REF!+#REF!</f>
        <v>#REF!</v>
      </c>
      <c r="N190" s="24">
        <f>N191+N228+N244+N253</f>
        <v>3608149.47</v>
      </c>
      <c r="S190" s="24">
        <v>2354833.89</v>
      </c>
      <c r="T190" s="106"/>
      <c r="U190" s="24">
        <f>U191+U228+U244</f>
        <v>1259302.69</v>
      </c>
      <c r="V190" s="24">
        <f>V191+V228+V244</f>
        <v>1261302.39</v>
      </c>
    </row>
    <row r="191" spans="1:22" ht="26.25">
      <c r="A191" s="25">
        <f t="shared" si="12"/>
        <v>150</v>
      </c>
      <c r="B191" s="50" t="s">
        <v>147</v>
      </c>
      <c r="C191" s="23" t="s">
        <v>66</v>
      </c>
      <c r="D191" s="23" t="s">
        <v>103</v>
      </c>
      <c r="E191" s="23" t="s">
        <v>172</v>
      </c>
      <c r="F191" s="23"/>
      <c r="G191" s="23"/>
      <c r="H191" s="24" t="e">
        <f>H192+H208</f>
        <v>#REF!</v>
      </c>
      <c r="N191" s="24">
        <f>N192+N208+N217</f>
        <v>2690622.91</v>
      </c>
      <c r="S191" s="24">
        <v>1841270.89</v>
      </c>
      <c r="T191" s="106"/>
      <c r="U191" s="24">
        <f>U192+U208+U217</f>
        <v>1047672.09</v>
      </c>
      <c r="V191" s="24">
        <f>V192+V208+V217</f>
        <v>1047672.09</v>
      </c>
    </row>
    <row r="192" spans="1:22" ht="105" customHeight="1">
      <c r="A192" s="25">
        <f t="shared" si="12"/>
        <v>151</v>
      </c>
      <c r="B192" s="26" t="s">
        <v>354</v>
      </c>
      <c r="C192" s="23" t="s">
        <v>66</v>
      </c>
      <c r="D192" s="23" t="s">
        <v>103</v>
      </c>
      <c r="E192" s="23" t="s">
        <v>178</v>
      </c>
      <c r="F192" s="23"/>
      <c r="G192" s="23"/>
      <c r="H192" s="24" t="e">
        <f>H195</f>
        <v>#REF!</v>
      </c>
      <c r="N192" s="24">
        <f>N195+N199</f>
        <v>300000</v>
      </c>
      <c r="S192" s="24">
        <v>1799270.89</v>
      </c>
      <c r="T192" s="106"/>
      <c r="U192" s="24">
        <f>U195+U199</f>
        <v>231927.89</v>
      </c>
      <c r="V192" s="24">
        <f>V195+V199</f>
        <v>231927.89</v>
      </c>
    </row>
    <row r="193" spans="1:22" ht="79.5" customHeight="1">
      <c r="A193" s="25">
        <f t="shared" si="12"/>
        <v>152</v>
      </c>
      <c r="B193" s="26" t="s">
        <v>274</v>
      </c>
      <c r="C193" s="23" t="s">
        <v>66</v>
      </c>
      <c r="D193" s="23" t="s">
        <v>103</v>
      </c>
      <c r="E193" s="23" t="s">
        <v>178</v>
      </c>
      <c r="F193" s="23"/>
      <c r="G193" s="23"/>
      <c r="H193" s="24"/>
      <c r="N193" s="24">
        <f>N194</f>
        <v>300000</v>
      </c>
      <c r="S193" s="24">
        <v>1601270.89</v>
      </c>
      <c r="T193" s="106"/>
      <c r="U193" s="24">
        <f aca="true" t="shared" si="15" ref="U193:V197">U194</f>
        <v>32927.89</v>
      </c>
      <c r="V193" s="24">
        <f t="shared" si="15"/>
        <v>32927.89</v>
      </c>
    </row>
    <row r="194" spans="1:22" ht="180" customHeight="1">
      <c r="A194" s="25">
        <f t="shared" si="12"/>
        <v>153</v>
      </c>
      <c r="B194" s="34" t="s">
        <v>211</v>
      </c>
      <c r="C194" s="23" t="s">
        <v>66</v>
      </c>
      <c r="D194" s="23" t="s">
        <v>103</v>
      </c>
      <c r="E194" s="23" t="s">
        <v>224</v>
      </c>
      <c r="F194" s="23"/>
      <c r="G194" s="23"/>
      <c r="H194" s="24"/>
      <c r="N194" s="24">
        <f>N195</f>
        <v>300000</v>
      </c>
      <c r="S194" s="24">
        <v>1601270.89</v>
      </c>
      <c r="T194" s="106"/>
      <c r="U194" s="24">
        <f t="shared" si="15"/>
        <v>32927.89</v>
      </c>
      <c r="V194" s="24">
        <f t="shared" si="15"/>
        <v>32927.89</v>
      </c>
    </row>
    <row r="195" spans="1:22" ht="65.25" customHeight="1">
      <c r="A195" s="25">
        <f t="shared" si="12"/>
        <v>154</v>
      </c>
      <c r="B195" s="33" t="s">
        <v>284</v>
      </c>
      <c r="C195" s="23" t="s">
        <v>66</v>
      </c>
      <c r="D195" s="23" t="s">
        <v>103</v>
      </c>
      <c r="E195" s="23" t="s">
        <v>224</v>
      </c>
      <c r="F195" s="23" t="s">
        <v>109</v>
      </c>
      <c r="G195" s="23"/>
      <c r="H195" s="24" t="e">
        <f>#REF!</f>
        <v>#REF!</v>
      </c>
      <c r="N195" s="24">
        <f>N196</f>
        <v>300000</v>
      </c>
      <c r="S195" s="24">
        <v>1601270.89</v>
      </c>
      <c r="T195" s="106"/>
      <c r="U195" s="24">
        <f t="shared" si="15"/>
        <v>32927.89</v>
      </c>
      <c r="V195" s="24">
        <f t="shared" si="15"/>
        <v>32927.89</v>
      </c>
    </row>
    <row r="196" spans="1:22" ht="68.25" customHeight="1">
      <c r="A196" s="25">
        <f t="shared" si="12"/>
        <v>155</v>
      </c>
      <c r="B196" s="33" t="s">
        <v>264</v>
      </c>
      <c r="C196" s="23" t="s">
        <v>66</v>
      </c>
      <c r="D196" s="23" t="s">
        <v>103</v>
      </c>
      <c r="E196" s="23" t="s">
        <v>224</v>
      </c>
      <c r="F196" s="23" t="s">
        <v>59</v>
      </c>
      <c r="G196" s="23"/>
      <c r="H196" s="24"/>
      <c r="N196" s="24">
        <f>N197</f>
        <v>300000</v>
      </c>
      <c r="S196" s="24">
        <v>1601270.89</v>
      </c>
      <c r="T196" s="106"/>
      <c r="U196" s="24">
        <f t="shared" si="15"/>
        <v>32927.89</v>
      </c>
      <c r="V196" s="24">
        <f t="shared" si="15"/>
        <v>32927.89</v>
      </c>
    </row>
    <row r="197" spans="1:22" ht="33.75" customHeight="1">
      <c r="A197" s="25">
        <f t="shared" si="12"/>
        <v>156</v>
      </c>
      <c r="B197" s="26" t="s">
        <v>304</v>
      </c>
      <c r="C197" s="23" t="s">
        <v>66</v>
      </c>
      <c r="D197" s="23" t="s">
        <v>103</v>
      </c>
      <c r="E197" s="23" t="s">
        <v>224</v>
      </c>
      <c r="F197" s="23" t="s">
        <v>60</v>
      </c>
      <c r="G197" s="23"/>
      <c r="H197" s="24">
        <f>H198</f>
        <v>976490</v>
      </c>
      <c r="N197" s="24">
        <f>N198</f>
        <v>300000</v>
      </c>
      <c r="S197" s="24">
        <v>1601270.89</v>
      </c>
      <c r="T197" s="106"/>
      <c r="U197" s="24">
        <f t="shared" si="15"/>
        <v>32927.89</v>
      </c>
      <c r="V197" s="24">
        <f t="shared" si="15"/>
        <v>32927.89</v>
      </c>
    </row>
    <row r="198" spans="1:23" s="8" customFormat="1" ht="27" customHeight="1">
      <c r="A198" s="25">
        <f t="shared" si="12"/>
        <v>157</v>
      </c>
      <c r="B198" s="30" t="s">
        <v>33</v>
      </c>
      <c r="C198" s="23" t="s">
        <v>66</v>
      </c>
      <c r="D198" s="21" t="s">
        <v>103</v>
      </c>
      <c r="E198" s="21" t="s">
        <v>224</v>
      </c>
      <c r="F198" s="21" t="s">
        <v>60</v>
      </c>
      <c r="G198" s="21" t="s">
        <v>32</v>
      </c>
      <c r="H198" s="24">
        <v>976490</v>
      </c>
      <c r="I198" s="16"/>
      <c r="J198" s="16"/>
      <c r="K198" s="16"/>
      <c r="L198" s="16"/>
      <c r="M198" s="16"/>
      <c r="N198" s="28">
        <v>300000</v>
      </c>
      <c r="O198" s="92"/>
      <c r="P198" s="92"/>
      <c r="Q198" s="92"/>
      <c r="R198" s="92"/>
      <c r="S198" s="93">
        <v>1601270.89</v>
      </c>
      <c r="T198" s="85"/>
      <c r="U198" s="28">
        <v>32927.89</v>
      </c>
      <c r="V198" s="28">
        <v>32927.89</v>
      </c>
      <c r="W198" s="16">
        <v>298294</v>
      </c>
    </row>
    <row r="199" spans="1:22" ht="105.75" customHeight="1">
      <c r="A199" s="25">
        <f t="shared" si="12"/>
        <v>158</v>
      </c>
      <c r="B199" s="26" t="s">
        <v>354</v>
      </c>
      <c r="C199" s="23" t="s">
        <v>66</v>
      </c>
      <c r="D199" s="23" t="s">
        <v>103</v>
      </c>
      <c r="E199" s="23" t="s">
        <v>178</v>
      </c>
      <c r="F199" s="23"/>
      <c r="G199" s="23"/>
      <c r="H199" s="24"/>
      <c r="I199" s="32"/>
      <c r="J199" s="32"/>
      <c r="K199" s="32"/>
      <c r="L199" s="32"/>
      <c r="M199" s="32"/>
      <c r="N199" s="24">
        <f aca="true" t="shared" si="16" ref="N199:N204">N200</f>
        <v>0</v>
      </c>
      <c r="S199" s="24">
        <v>198000</v>
      </c>
      <c r="T199" s="106"/>
      <c r="U199" s="24">
        <f aca="true" t="shared" si="17" ref="U199:V204">U200</f>
        <v>199000</v>
      </c>
      <c r="V199" s="24">
        <f t="shared" si="17"/>
        <v>199000</v>
      </c>
    </row>
    <row r="200" spans="1:22" ht="129" customHeight="1">
      <c r="A200" s="25">
        <f t="shared" si="12"/>
        <v>159</v>
      </c>
      <c r="B200" s="22" t="s">
        <v>275</v>
      </c>
      <c r="C200" s="23" t="s">
        <v>66</v>
      </c>
      <c r="D200" s="23" t="s">
        <v>103</v>
      </c>
      <c r="E200" s="23" t="s">
        <v>178</v>
      </c>
      <c r="F200" s="23"/>
      <c r="G200" s="23"/>
      <c r="H200" s="24"/>
      <c r="I200" s="32"/>
      <c r="J200" s="32"/>
      <c r="K200" s="32"/>
      <c r="L200" s="32"/>
      <c r="M200" s="32"/>
      <c r="N200" s="24">
        <f t="shared" si="16"/>
        <v>0</v>
      </c>
      <c r="S200" s="24">
        <v>198000</v>
      </c>
      <c r="T200" s="106"/>
      <c r="U200" s="24">
        <f t="shared" si="17"/>
        <v>199000</v>
      </c>
      <c r="V200" s="24">
        <f t="shared" si="17"/>
        <v>199000</v>
      </c>
    </row>
    <row r="201" spans="1:22" ht="183.75" customHeight="1">
      <c r="A201" s="25">
        <f t="shared" si="12"/>
        <v>160</v>
      </c>
      <c r="B201" s="34" t="s">
        <v>211</v>
      </c>
      <c r="C201" s="23" t="s">
        <v>66</v>
      </c>
      <c r="D201" s="23" t="s">
        <v>103</v>
      </c>
      <c r="E201" s="23" t="s">
        <v>224</v>
      </c>
      <c r="F201" s="23"/>
      <c r="G201" s="23"/>
      <c r="H201" s="24"/>
      <c r="I201" s="32"/>
      <c r="J201" s="32"/>
      <c r="K201" s="32"/>
      <c r="L201" s="32"/>
      <c r="M201" s="32"/>
      <c r="N201" s="24">
        <f t="shared" si="16"/>
        <v>0</v>
      </c>
      <c r="S201" s="24">
        <v>198000</v>
      </c>
      <c r="T201" s="106"/>
      <c r="U201" s="24">
        <f t="shared" si="17"/>
        <v>199000</v>
      </c>
      <c r="V201" s="24">
        <f t="shared" si="17"/>
        <v>199000</v>
      </c>
    </row>
    <row r="202" spans="1:22" ht="51.75" customHeight="1">
      <c r="A202" s="25">
        <f t="shared" si="12"/>
        <v>161</v>
      </c>
      <c r="B202" s="33" t="s">
        <v>284</v>
      </c>
      <c r="C202" s="23" t="s">
        <v>66</v>
      </c>
      <c r="D202" s="23" t="s">
        <v>103</v>
      </c>
      <c r="E202" s="23" t="s">
        <v>224</v>
      </c>
      <c r="F202" s="23" t="s">
        <v>109</v>
      </c>
      <c r="G202" s="23"/>
      <c r="H202" s="24"/>
      <c r="I202" s="32"/>
      <c r="J202" s="32"/>
      <c r="K202" s="32"/>
      <c r="L202" s="32"/>
      <c r="M202" s="32"/>
      <c r="N202" s="24">
        <f t="shared" si="16"/>
        <v>0</v>
      </c>
      <c r="S202" s="24">
        <v>198000</v>
      </c>
      <c r="T202" s="106"/>
      <c r="U202" s="24">
        <f t="shared" si="17"/>
        <v>199000</v>
      </c>
      <c r="V202" s="24">
        <f t="shared" si="17"/>
        <v>199000</v>
      </c>
    </row>
    <row r="203" spans="1:22" ht="75.75" customHeight="1">
      <c r="A203" s="25">
        <f t="shared" si="12"/>
        <v>162</v>
      </c>
      <c r="B203" s="33" t="s">
        <v>264</v>
      </c>
      <c r="C203" s="23" t="s">
        <v>66</v>
      </c>
      <c r="D203" s="23" t="s">
        <v>103</v>
      </c>
      <c r="E203" s="23" t="s">
        <v>224</v>
      </c>
      <c r="F203" s="23" t="s">
        <v>59</v>
      </c>
      <c r="G203" s="23"/>
      <c r="H203" s="24"/>
      <c r="I203" s="32"/>
      <c r="J203" s="32"/>
      <c r="K203" s="32"/>
      <c r="L203" s="32"/>
      <c r="M203" s="32"/>
      <c r="N203" s="24">
        <f>N204+N206</f>
        <v>0</v>
      </c>
      <c r="S203" s="24">
        <v>198000</v>
      </c>
      <c r="T203" s="106"/>
      <c r="U203" s="24">
        <f>U204+U206</f>
        <v>199000</v>
      </c>
      <c r="V203" s="24">
        <f>V204+V206</f>
        <v>199000</v>
      </c>
    </row>
    <row r="204" spans="1:22" ht="28.5" customHeight="1">
      <c r="A204" s="25">
        <f t="shared" si="12"/>
        <v>163</v>
      </c>
      <c r="B204" s="26" t="s">
        <v>304</v>
      </c>
      <c r="C204" s="23" t="s">
        <v>66</v>
      </c>
      <c r="D204" s="23" t="s">
        <v>276</v>
      </c>
      <c r="E204" s="23" t="s">
        <v>224</v>
      </c>
      <c r="F204" s="23" t="s">
        <v>60</v>
      </c>
      <c r="G204" s="23"/>
      <c r="H204" s="24"/>
      <c r="I204" s="32"/>
      <c r="J204" s="32"/>
      <c r="K204" s="32"/>
      <c r="L204" s="32"/>
      <c r="M204" s="32"/>
      <c r="N204" s="24">
        <f t="shared" si="16"/>
        <v>0</v>
      </c>
      <c r="S204" s="24">
        <v>99000</v>
      </c>
      <c r="T204" s="106"/>
      <c r="U204" s="24">
        <f t="shared" si="17"/>
        <v>199000</v>
      </c>
      <c r="V204" s="24">
        <f t="shared" si="17"/>
        <v>199000</v>
      </c>
    </row>
    <row r="205" spans="1:23" s="8" customFormat="1" ht="28.5" customHeight="1">
      <c r="A205" s="25">
        <f t="shared" si="12"/>
        <v>164</v>
      </c>
      <c r="B205" s="30" t="s">
        <v>35</v>
      </c>
      <c r="C205" s="23" t="s">
        <v>66</v>
      </c>
      <c r="D205" s="21" t="s">
        <v>103</v>
      </c>
      <c r="E205" s="21" t="s">
        <v>224</v>
      </c>
      <c r="F205" s="21" t="s">
        <v>270</v>
      </c>
      <c r="G205" s="21" t="s">
        <v>34</v>
      </c>
      <c r="H205" s="24"/>
      <c r="I205" s="16"/>
      <c r="J205" s="16"/>
      <c r="K205" s="16"/>
      <c r="L205" s="16"/>
      <c r="M205" s="16"/>
      <c r="N205" s="28">
        <v>0</v>
      </c>
      <c r="O205" s="92"/>
      <c r="P205" s="92"/>
      <c r="Q205" s="92"/>
      <c r="R205" s="92"/>
      <c r="S205" s="93">
        <v>99000</v>
      </c>
      <c r="T205" s="85"/>
      <c r="U205" s="28">
        <v>199000</v>
      </c>
      <c r="V205" s="28">
        <v>199000</v>
      </c>
      <c r="W205" s="1"/>
    </row>
    <row r="206" spans="1:22" ht="98.25" customHeight="1" hidden="1">
      <c r="A206" s="25">
        <f t="shared" si="12"/>
        <v>165</v>
      </c>
      <c r="B206" s="26" t="s">
        <v>281</v>
      </c>
      <c r="C206" s="23" t="s">
        <v>66</v>
      </c>
      <c r="D206" s="23" t="s">
        <v>103</v>
      </c>
      <c r="E206" s="23" t="s">
        <v>224</v>
      </c>
      <c r="F206" s="23" t="s">
        <v>60</v>
      </c>
      <c r="G206" s="23"/>
      <c r="H206" s="24"/>
      <c r="I206" s="32"/>
      <c r="J206" s="32"/>
      <c r="K206" s="32"/>
      <c r="L206" s="32"/>
      <c r="M206" s="32"/>
      <c r="N206" s="24">
        <f>N207</f>
        <v>0</v>
      </c>
      <c r="O206" s="92"/>
      <c r="P206" s="92"/>
      <c r="Q206" s="92"/>
      <c r="R206" s="92"/>
      <c r="S206" s="109">
        <v>99000</v>
      </c>
      <c r="T206" s="110"/>
      <c r="U206" s="24">
        <f>U207</f>
        <v>0</v>
      </c>
      <c r="V206" s="24">
        <f>V207</f>
        <v>0</v>
      </c>
    </row>
    <row r="207" spans="1:23" s="8" customFormat="1" ht="33" customHeight="1" hidden="1">
      <c r="A207" s="25">
        <f t="shared" si="12"/>
        <v>166</v>
      </c>
      <c r="B207" s="30" t="s">
        <v>35</v>
      </c>
      <c r="C207" s="23" t="s">
        <v>66</v>
      </c>
      <c r="D207" s="21" t="s">
        <v>103</v>
      </c>
      <c r="E207" s="21" t="s">
        <v>224</v>
      </c>
      <c r="F207" s="21" t="s">
        <v>60</v>
      </c>
      <c r="G207" s="21" t="s">
        <v>34</v>
      </c>
      <c r="H207" s="24"/>
      <c r="I207" s="16"/>
      <c r="J207" s="16"/>
      <c r="K207" s="16"/>
      <c r="L207" s="16"/>
      <c r="M207" s="16"/>
      <c r="N207" s="28">
        <v>0</v>
      </c>
      <c r="O207" s="92"/>
      <c r="P207" s="92"/>
      <c r="Q207" s="92"/>
      <c r="R207" s="92"/>
      <c r="S207" s="93">
        <v>99000</v>
      </c>
      <c r="T207" s="85"/>
      <c r="U207" s="28">
        <v>0</v>
      </c>
      <c r="V207" s="28">
        <v>0</v>
      </c>
      <c r="W207" s="1"/>
    </row>
    <row r="208" spans="1:22" ht="101.25" customHeight="1">
      <c r="A208" s="25">
        <f t="shared" si="12"/>
        <v>167</v>
      </c>
      <c r="B208" s="118" t="s">
        <v>355</v>
      </c>
      <c r="C208" s="23" t="s">
        <v>66</v>
      </c>
      <c r="D208" s="23" t="s">
        <v>103</v>
      </c>
      <c r="E208" s="23" t="s">
        <v>179</v>
      </c>
      <c r="F208" s="23"/>
      <c r="G208" s="23"/>
      <c r="H208" s="24" t="e">
        <f>H211</f>
        <v>#REF!</v>
      </c>
      <c r="N208" s="24">
        <f>N209</f>
        <v>2374122.91</v>
      </c>
      <c r="S208" s="24">
        <v>42000</v>
      </c>
      <c r="T208" s="106"/>
      <c r="U208" s="24">
        <f aca="true" t="shared" si="18" ref="U208:V212">U209</f>
        <v>799244.2</v>
      </c>
      <c r="V208" s="24">
        <f t="shared" si="18"/>
        <v>799244.2</v>
      </c>
    </row>
    <row r="209" spans="1:22" ht="49.5" customHeight="1">
      <c r="A209" s="25">
        <f t="shared" si="12"/>
        <v>168</v>
      </c>
      <c r="B209" s="57" t="s">
        <v>277</v>
      </c>
      <c r="C209" s="23" t="s">
        <v>66</v>
      </c>
      <c r="D209" s="23" t="s">
        <v>103</v>
      </c>
      <c r="E209" s="23" t="s">
        <v>179</v>
      </c>
      <c r="F209" s="23"/>
      <c r="G209" s="23"/>
      <c r="H209" s="24"/>
      <c r="I209" s="32"/>
      <c r="J209" s="32"/>
      <c r="K209" s="32"/>
      <c r="L209" s="32"/>
      <c r="M209" s="32"/>
      <c r="N209" s="24">
        <f>N210</f>
        <v>2374122.91</v>
      </c>
      <c r="S209" s="24">
        <v>42000</v>
      </c>
      <c r="T209" s="106"/>
      <c r="U209" s="24">
        <f t="shared" si="18"/>
        <v>799244.2</v>
      </c>
      <c r="V209" s="24">
        <f t="shared" si="18"/>
        <v>799244.2</v>
      </c>
    </row>
    <row r="210" spans="1:22" ht="175.5" customHeight="1">
      <c r="A210" s="25">
        <f t="shared" si="12"/>
        <v>169</v>
      </c>
      <c r="B210" s="34" t="s">
        <v>197</v>
      </c>
      <c r="C210" s="23" t="s">
        <v>66</v>
      </c>
      <c r="D210" s="23" t="s">
        <v>103</v>
      </c>
      <c r="E210" s="23" t="s">
        <v>225</v>
      </c>
      <c r="F210" s="23"/>
      <c r="G210" s="23"/>
      <c r="H210" s="24"/>
      <c r="N210" s="24">
        <f>N211</f>
        <v>2374122.91</v>
      </c>
      <c r="S210" s="24">
        <v>42000</v>
      </c>
      <c r="T210" s="106"/>
      <c r="U210" s="24">
        <f t="shared" si="18"/>
        <v>799244.2</v>
      </c>
      <c r="V210" s="24">
        <f t="shared" si="18"/>
        <v>799244.2</v>
      </c>
    </row>
    <row r="211" spans="1:22" ht="64.5" customHeight="1">
      <c r="A211" s="25">
        <f t="shared" si="12"/>
        <v>170</v>
      </c>
      <c r="B211" s="33" t="s">
        <v>284</v>
      </c>
      <c r="C211" s="23" t="s">
        <v>66</v>
      </c>
      <c r="D211" s="23" t="s">
        <v>103</v>
      </c>
      <c r="E211" s="23" t="s">
        <v>225</v>
      </c>
      <c r="F211" s="23" t="s">
        <v>109</v>
      </c>
      <c r="G211" s="23"/>
      <c r="H211" s="24" t="e">
        <f>#REF!</f>
        <v>#REF!</v>
      </c>
      <c r="N211" s="24">
        <f>N212</f>
        <v>2374122.91</v>
      </c>
      <c r="S211" s="24">
        <v>42000</v>
      </c>
      <c r="T211" s="106"/>
      <c r="U211" s="24">
        <f t="shared" si="18"/>
        <v>799244.2</v>
      </c>
      <c r="V211" s="24">
        <f t="shared" si="18"/>
        <v>799244.2</v>
      </c>
    </row>
    <row r="212" spans="1:22" ht="85.5" customHeight="1">
      <c r="A212" s="25">
        <f t="shared" si="12"/>
        <v>171</v>
      </c>
      <c r="B212" s="33" t="s">
        <v>264</v>
      </c>
      <c r="C212" s="23" t="s">
        <v>66</v>
      </c>
      <c r="D212" s="23" t="s">
        <v>103</v>
      </c>
      <c r="E212" s="23" t="s">
        <v>225</v>
      </c>
      <c r="F212" s="23" t="s">
        <v>59</v>
      </c>
      <c r="G212" s="23"/>
      <c r="H212" s="24"/>
      <c r="N212" s="24">
        <f>N213</f>
        <v>2374122.91</v>
      </c>
      <c r="S212" s="24">
        <v>42000</v>
      </c>
      <c r="T212" s="106"/>
      <c r="U212" s="24">
        <f t="shared" si="18"/>
        <v>799244.2</v>
      </c>
      <c r="V212" s="24">
        <f t="shared" si="18"/>
        <v>799244.2</v>
      </c>
    </row>
    <row r="213" spans="1:22" ht="37.5" customHeight="1">
      <c r="A213" s="25">
        <f t="shared" si="12"/>
        <v>172</v>
      </c>
      <c r="B213" s="26" t="s">
        <v>304</v>
      </c>
      <c r="C213" s="23" t="s">
        <v>66</v>
      </c>
      <c r="D213" s="23" t="s">
        <v>103</v>
      </c>
      <c r="E213" s="23" t="s">
        <v>225</v>
      </c>
      <c r="F213" s="23" t="s">
        <v>60</v>
      </c>
      <c r="G213" s="23"/>
      <c r="H213" s="24">
        <f>H214</f>
        <v>31000</v>
      </c>
      <c r="N213" s="24">
        <f>N214+N216+N215</f>
        <v>2374122.91</v>
      </c>
      <c r="S213" s="24">
        <v>42000</v>
      </c>
      <c r="T213" s="106"/>
      <c r="U213" s="24">
        <f>U214+U216+U215</f>
        <v>799244.2</v>
      </c>
      <c r="V213" s="24">
        <f>V214+V216+V215</f>
        <v>799244.2</v>
      </c>
    </row>
    <row r="214" spans="1:26" s="8" customFormat="1" ht="34.5" customHeight="1">
      <c r="A214" s="25">
        <f t="shared" si="12"/>
        <v>173</v>
      </c>
      <c r="B214" s="30" t="s">
        <v>35</v>
      </c>
      <c r="C214" s="23" t="s">
        <v>66</v>
      </c>
      <c r="D214" s="21" t="s">
        <v>103</v>
      </c>
      <c r="E214" s="21" t="s">
        <v>225</v>
      </c>
      <c r="F214" s="21" t="s">
        <v>60</v>
      </c>
      <c r="G214" s="21" t="s">
        <v>34</v>
      </c>
      <c r="H214" s="24">
        <v>31000</v>
      </c>
      <c r="I214" s="16"/>
      <c r="J214" s="16"/>
      <c r="K214" s="16"/>
      <c r="L214" s="16"/>
      <c r="M214" s="16"/>
      <c r="N214" s="131">
        <v>1536022.91</v>
      </c>
      <c r="O214" s="92"/>
      <c r="P214" s="92"/>
      <c r="Q214" s="92"/>
      <c r="R214" s="92"/>
      <c r="S214" s="93">
        <v>42000</v>
      </c>
      <c r="T214" s="85"/>
      <c r="U214" s="28">
        <v>114144.2</v>
      </c>
      <c r="V214" s="28">
        <v>114144.2</v>
      </c>
      <c r="W214" s="1">
        <v>997317.3</v>
      </c>
      <c r="X214" s="95">
        <v>127870.54</v>
      </c>
      <c r="Y214" s="95"/>
      <c r="Z214" s="95"/>
    </row>
    <row r="215" spans="1:23" ht="40.5" customHeight="1">
      <c r="A215" s="25"/>
      <c r="B215" s="30" t="s">
        <v>31</v>
      </c>
      <c r="C215" s="23" t="s">
        <v>66</v>
      </c>
      <c r="D215" s="21" t="s">
        <v>103</v>
      </c>
      <c r="E215" s="21" t="s">
        <v>225</v>
      </c>
      <c r="F215" s="21" t="s">
        <v>60</v>
      </c>
      <c r="G215" s="21" t="s">
        <v>30</v>
      </c>
      <c r="H215" s="24"/>
      <c r="N215" s="28">
        <v>639100</v>
      </c>
      <c r="S215" s="28"/>
      <c r="T215" s="90"/>
      <c r="U215" s="28">
        <v>625100</v>
      </c>
      <c r="V215" s="28">
        <v>625100</v>
      </c>
      <c r="W215" s="1">
        <v>175438.09</v>
      </c>
    </row>
    <row r="216" spans="1:23" ht="35.25" customHeight="1">
      <c r="A216" s="25">
        <v>172</v>
      </c>
      <c r="B216" s="30" t="s">
        <v>33</v>
      </c>
      <c r="C216" s="23" t="s">
        <v>66</v>
      </c>
      <c r="D216" s="21" t="s">
        <v>103</v>
      </c>
      <c r="E216" s="21" t="s">
        <v>225</v>
      </c>
      <c r="F216" s="21" t="s">
        <v>60</v>
      </c>
      <c r="G216" s="21" t="s">
        <v>32</v>
      </c>
      <c r="H216" s="24"/>
      <c r="N216" s="28">
        <v>199000</v>
      </c>
      <c r="S216" s="28"/>
      <c r="T216" s="90"/>
      <c r="U216" s="28">
        <v>60000</v>
      </c>
      <c r="V216" s="28">
        <v>60000</v>
      </c>
      <c r="W216" s="1">
        <v>64800</v>
      </c>
    </row>
    <row r="217" spans="1:22" ht="81.75" customHeight="1">
      <c r="A217" s="25">
        <v>173</v>
      </c>
      <c r="B217" s="22" t="s">
        <v>356</v>
      </c>
      <c r="C217" s="23" t="s">
        <v>66</v>
      </c>
      <c r="D217" s="23" t="s">
        <v>103</v>
      </c>
      <c r="E217" s="23" t="s">
        <v>282</v>
      </c>
      <c r="F217" s="23"/>
      <c r="G217" s="23"/>
      <c r="H217" s="24"/>
      <c r="I217" s="32"/>
      <c r="J217" s="32"/>
      <c r="K217" s="32"/>
      <c r="L217" s="32"/>
      <c r="M217" s="32"/>
      <c r="N217" s="24">
        <f>N218</f>
        <v>16500</v>
      </c>
      <c r="S217" s="28"/>
      <c r="T217" s="90"/>
      <c r="U217" s="24">
        <f>U218</f>
        <v>16500</v>
      </c>
      <c r="V217" s="24">
        <f>V218</f>
        <v>16500</v>
      </c>
    </row>
    <row r="218" spans="1:22" ht="84.75" customHeight="1">
      <c r="A218" s="25">
        <f t="shared" si="12"/>
        <v>174</v>
      </c>
      <c r="B218" s="22" t="s">
        <v>283</v>
      </c>
      <c r="C218" s="23" t="s">
        <v>66</v>
      </c>
      <c r="D218" s="23" t="s">
        <v>103</v>
      </c>
      <c r="E218" s="23" t="s">
        <v>282</v>
      </c>
      <c r="F218" s="21"/>
      <c r="G218" s="21"/>
      <c r="H218" s="24"/>
      <c r="N218" s="24">
        <f>N219+N223</f>
        <v>16500</v>
      </c>
      <c r="O218" s="32"/>
      <c r="P218" s="32"/>
      <c r="Q218" s="32"/>
      <c r="R218" s="32"/>
      <c r="S218" s="24"/>
      <c r="T218" s="106"/>
      <c r="U218" s="24">
        <f>U219+U223</f>
        <v>16500</v>
      </c>
      <c r="V218" s="28">
        <f>V219+V223</f>
        <v>16500</v>
      </c>
    </row>
    <row r="219" spans="1:22" ht="66" customHeight="1">
      <c r="A219" s="25">
        <f t="shared" si="12"/>
        <v>175</v>
      </c>
      <c r="B219" s="33" t="s">
        <v>284</v>
      </c>
      <c r="C219" s="23" t="s">
        <v>66</v>
      </c>
      <c r="D219" s="23" t="s">
        <v>103</v>
      </c>
      <c r="E219" s="23" t="s">
        <v>282</v>
      </c>
      <c r="F219" s="23" t="s">
        <v>109</v>
      </c>
      <c r="G219" s="23"/>
      <c r="H219" s="24"/>
      <c r="I219" s="32"/>
      <c r="J219" s="32"/>
      <c r="K219" s="32"/>
      <c r="L219" s="32"/>
      <c r="M219" s="32"/>
      <c r="N219" s="24">
        <f>N220</f>
        <v>16500</v>
      </c>
      <c r="S219" s="28"/>
      <c r="T219" s="90"/>
      <c r="U219" s="24">
        <f>U220</f>
        <v>16500</v>
      </c>
      <c r="V219" s="24">
        <f>V220</f>
        <v>16500</v>
      </c>
    </row>
    <row r="220" spans="1:22" ht="33.75" customHeight="1">
      <c r="A220" s="25">
        <f t="shared" si="12"/>
        <v>176</v>
      </c>
      <c r="B220" s="26" t="s">
        <v>304</v>
      </c>
      <c r="C220" s="23" t="s">
        <v>66</v>
      </c>
      <c r="D220" s="21" t="s">
        <v>103</v>
      </c>
      <c r="E220" s="23" t="s">
        <v>282</v>
      </c>
      <c r="F220" s="21" t="s">
        <v>60</v>
      </c>
      <c r="G220" s="21"/>
      <c r="H220" s="24"/>
      <c r="N220" s="28">
        <f>N222+N226+N221</f>
        <v>16500</v>
      </c>
      <c r="S220" s="28"/>
      <c r="T220" s="90"/>
      <c r="U220" s="28">
        <f>U222+U226+U221</f>
        <v>16500</v>
      </c>
      <c r="V220" s="28">
        <f>V222+V226+V221</f>
        <v>16500</v>
      </c>
    </row>
    <row r="221" spans="1:22" ht="24.75" customHeight="1">
      <c r="A221" s="25">
        <v>177</v>
      </c>
      <c r="B221" s="30" t="s">
        <v>33</v>
      </c>
      <c r="C221" s="23" t="s">
        <v>66</v>
      </c>
      <c r="D221" s="21" t="s">
        <v>103</v>
      </c>
      <c r="E221" s="23" t="s">
        <v>282</v>
      </c>
      <c r="F221" s="21" t="s">
        <v>60</v>
      </c>
      <c r="G221" s="21" t="s">
        <v>32</v>
      </c>
      <c r="H221" s="24"/>
      <c r="N221" s="28">
        <v>6500</v>
      </c>
      <c r="S221" s="28"/>
      <c r="T221" s="90"/>
      <c r="U221" s="28">
        <v>6500</v>
      </c>
      <c r="V221" s="28">
        <v>6500</v>
      </c>
    </row>
    <row r="222" spans="1:23" ht="33.75" customHeight="1">
      <c r="A222" s="25">
        <f t="shared" si="12"/>
        <v>178</v>
      </c>
      <c r="B222" s="22" t="s">
        <v>35</v>
      </c>
      <c r="C222" s="23" t="s">
        <v>66</v>
      </c>
      <c r="D222" s="21" t="s">
        <v>103</v>
      </c>
      <c r="E222" s="23" t="s">
        <v>282</v>
      </c>
      <c r="F222" s="21" t="s">
        <v>60</v>
      </c>
      <c r="G222" s="21" t="s">
        <v>34</v>
      </c>
      <c r="H222" s="24"/>
      <c r="N222" s="28">
        <v>10000</v>
      </c>
      <c r="S222" s="28"/>
      <c r="T222" s="90"/>
      <c r="U222" s="28">
        <v>10000</v>
      </c>
      <c r="V222" s="28">
        <v>10000</v>
      </c>
      <c r="W222" s="16"/>
    </row>
    <row r="223" spans="1:22" ht="58.5" customHeight="1" hidden="1">
      <c r="A223" s="25"/>
      <c r="B223" s="33"/>
      <c r="C223" s="23" t="s">
        <v>66</v>
      </c>
      <c r="D223" s="23"/>
      <c r="E223" s="23"/>
      <c r="F223" s="23"/>
      <c r="G223" s="23"/>
      <c r="H223" s="24"/>
      <c r="I223" s="32"/>
      <c r="J223" s="32"/>
      <c r="K223" s="32"/>
      <c r="L223" s="32"/>
      <c r="M223" s="32"/>
      <c r="N223" s="24"/>
      <c r="S223" s="28"/>
      <c r="T223" s="90"/>
      <c r="U223" s="24"/>
      <c r="V223" s="24"/>
    </row>
    <row r="224" spans="1:22" ht="58.5" customHeight="1" hidden="1">
      <c r="A224" s="25"/>
      <c r="B224" s="33"/>
      <c r="C224" s="23" t="s">
        <v>66</v>
      </c>
      <c r="D224" s="21"/>
      <c r="E224" s="23"/>
      <c r="F224" s="21"/>
      <c r="G224" s="21"/>
      <c r="H224" s="24"/>
      <c r="N224" s="28"/>
      <c r="S224" s="28"/>
      <c r="T224" s="90"/>
      <c r="U224" s="28"/>
      <c r="V224" s="28"/>
    </row>
    <row r="225" spans="1:22" ht="58.5" customHeight="1" hidden="1">
      <c r="A225" s="25"/>
      <c r="B225" s="26"/>
      <c r="C225" s="23" t="s">
        <v>66</v>
      </c>
      <c r="D225" s="21"/>
      <c r="E225" s="23"/>
      <c r="F225" s="21"/>
      <c r="G225" s="21"/>
      <c r="H225" s="24"/>
      <c r="N225" s="28"/>
      <c r="S225" s="28"/>
      <c r="T225" s="90"/>
      <c r="U225" s="28"/>
      <c r="V225" s="28"/>
    </row>
    <row r="226" spans="1:22" ht="34.5" customHeight="1" hidden="1">
      <c r="A226" s="25">
        <v>179</v>
      </c>
      <c r="B226" s="22" t="s">
        <v>39</v>
      </c>
      <c r="C226" s="23" t="s">
        <v>66</v>
      </c>
      <c r="D226" s="21" t="s">
        <v>103</v>
      </c>
      <c r="E226" s="23" t="s">
        <v>282</v>
      </c>
      <c r="F226" s="21" t="s">
        <v>60</v>
      </c>
      <c r="G226" s="21" t="s">
        <v>38</v>
      </c>
      <c r="H226" s="24"/>
      <c r="N226" s="28">
        <v>0</v>
      </c>
      <c r="S226" s="28"/>
      <c r="T226" s="90"/>
      <c r="U226" s="28">
        <v>0</v>
      </c>
      <c r="V226" s="28">
        <v>0</v>
      </c>
    </row>
    <row r="227" spans="1:22" ht="34.5" customHeight="1">
      <c r="A227" s="25">
        <f>A226+1</f>
        <v>180</v>
      </c>
      <c r="B227" s="26" t="s">
        <v>137</v>
      </c>
      <c r="C227" s="23" t="s">
        <v>66</v>
      </c>
      <c r="D227" s="23" t="s">
        <v>103</v>
      </c>
      <c r="E227" s="23" t="s">
        <v>167</v>
      </c>
      <c r="F227" s="21"/>
      <c r="G227" s="21"/>
      <c r="H227" s="24"/>
      <c r="N227" s="24">
        <f>N228</f>
        <v>462713.56</v>
      </c>
      <c r="S227" s="24">
        <v>158300</v>
      </c>
      <c r="T227" s="106"/>
      <c r="U227" s="24">
        <f>U228</f>
        <v>209630.6</v>
      </c>
      <c r="V227" s="24">
        <f>V228</f>
        <v>211630.3</v>
      </c>
    </row>
    <row r="228" spans="1:22" ht="105" customHeight="1">
      <c r="A228" s="25">
        <f t="shared" si="12"/>
        <v>181</v>
      </c>
      <c r="B228" s="22" t="s">
        <v>152</v>
      </c>
      <c r="C228" s="23" t="s">
        <v>66</v>
      </c>
      <c r="D228" s="23" t="s">
        <v>103</v>
      </c>
      <c r="E228" s="23" t="s">
        <v>187</v>
      </c>
      <c r="F228" s="21"/>
      <c r="G228" s="21"/>
      <c r="H228" s="24"/>
      <c r="N228" s="24">
        <f>N229+N237</f>
        <v>462713.56</v>
      </c>
      <c r="S228" s="24">
        <v>158300</v>
      </c>
      <c r="T228" s="106"/>
      <c r="U228" s="24">
        <f>U229+U237</f>
        <v>209630.6</v>
      </c>
      <c r="V228" s="24">
        <f>V229+V237</f>
        <v>211630.3</v>
      </c>
    </row>
    <row r="229" spans="1:22" ht="122.25" customHeight="1">
      <c r="A229" s="25">
        <f t="shared" si="12"/>
        <v>182</v>
      </c>
      <c r="B229" s="31" t="s">
        <v>204</v>
      </c>
      <c r="C229" s="23" t="s">
        <v>66</v>
      </c>
      <c r="D229" s="23" t="s">
        <v>103</v>
      </c>
      <c r="E229" s="23" t="s">
        <v>238</v>
      </c>
      <c r="F229" s="21"/>
      <c r="G229" s="21"/>
      <c r="H229" s="24"/>
      <c r="N229" s="24">
        <f>N230</f>
        <v>277713.56</v>
      </c>
      <c r="S229" s="24">
        <v>77300</v>
      </c>
      <c r="T229" s="106"/>
      <c r="U229" s="24">
        <f>U230</f>
        <v>159630.6</v>
      </c>
      <c r="V229" s="24">
        <f>V230</f>
        <v>161630.3</v>
      </c>
    </row>
    <row r="230" spans="1:22" ht="127.5" customHeight="1">
      <c r="A230" s="25">
        <f t="shared" si="12"/>
        <v>183</v>
      </c>
      <c r="B230" s="26" t="s">
        <v>142</v>
      </c>
      <c r="C230" s="23" t="s">
        <v>66</v>
      </c>
      <c r="D230" s="23" t="s">
        <v>103</v>
      </c>
      <c r="E230" s="23" t="s">
        <v>238</v>
      </c>
      <c r="F230" s="23" t="s">
        <v>43</v>
      </c>
      <c r="G230" s="21"/>
      <c r="H230" s="24"/>
      <c r="N230" s="24">
        <f>N231</f>
        <v>277713.56</v>
      </c>
      <c r="S230" s="24">
        <v>77300</v>
      </c>
      <c r="T230" s="106"/>
      <c r="U230" s="24">
        <f>U231</f>
        <v>159630.6</v>
      </c>
      <c r="V230" s="24">
        <f>V231</f>
        <v>161630.3</v>
      </c>
    </row>
    <row r="231" spans="1:22" ht="57" customHeight="1">
      <c r="A231" s="25">
        <f t="shared" si="12"/>
        <v>184</v>
      </c>
      <c r="B231" s="26" t="s">
        <v>106</v>
      </c>
      <c r="C231" s="23" t="s">
        <v>66</v>
      </c>
      <c r="D231" s="23" t="s">
        <v>103</v>
      </c>
      <c r="E231" s="23" t="s">
        <v>238</v>
      </c>
      <c r="F231" s="23" t="s">
        <v>44</v>
      </c>
      <c r="G231" s="21"/>
      <c r="H231" s="24"/>
      <c r="N231" s="24">
        <f>N232+N235</f>
        <v>277713.56</v>
      </c>
      <c r="S231" s="24">
        <v>77300</v>
      </c>
      <c r="T231" s="106"/>
      <c r="U231" s="24">
        <f>U232+U235</f>
        <v>159630.6</v>
      </c>
      <c r="V231" s="24">
        <f>V232+V235</f>
        <v>161630.3</v>
      </c>
    </row>
    <row r="232" spans="1:22" ht="39" customHeight="1">
      <c r="A232" s="25">
        <f aca="true" t="shared" si="19" ref="A232:A324">A231+1</f>
        <v>185</v>
      </c>
      <c r="B232" s="26" t="s">
        <v>266</v>
      </c>
      <c r="C232" s="23" t="s">
        <v>66</v>
      </c>
      <c r="D232" s="23" t="s">
        <v>103</v>
      </c>
      <c r="E232" s="23" t="s">
        <v>253</v>
      </c>
      <c r="F232" s="23" t="s">
        <v>107</v>
      </c>
      <c r="G232" s="21"/>
      <c r="H232" s="24"/>
      <c r="N232" s="24">
        <f>N233+N234</f>
        <v>207266.94</v>
      </c>
      <c r="S232" s="24">
        <v>58000</v>
      </c>
      <c r="T232" s="106"/>
      <c r="U232" s="24">
        <f>U233+U234</f>
        <v>123300</v>
      </c>
      <c r="V232" s="24">
        <f>V233+V234</f>
        <v>125300</v>
      </c>
    </row>
    <row r="233" spans="1:23" s="8" customFormat="1" ht="33" customHeight="1">
      <c r="A233" s="25">
        <f t="shared" si="19"/>
        <v>186</v>
      </c>
      <c r="B233" s="30" t="s">
        <v>20</v>
      </c>
      <c r="C233" s="23" t="s">
        <v>66</v>
      </c>
      <c r="D233" s="21" t="s">
        <v>103</v>
      </c>
      <c r="E233" s="21" t="s">
        <v>238</v>
      </c>
      <c r="F233" s="21" t="s">
        <v>254</v>
      </c>
      <c r="G233" s="21" t="s">
        <v>19</v>
      </c>
      <c r="H233" s="24"/>
      <c r="I233" s="16"/>
      <c r="J233" s="16"/>
      <c r="K233" s="16"/>
      <c r="L233" s="16"/>
      <c r="M233" s="16"/>
      <c r="N233" s="28">
        <v>204266.94</v>
      </c>
      <c r="O233" s="95"/>
      <c r="P233" s="95"/>
      <c r="Q233" s="95"/>
      <c r="R233" s="95"/>
      <c r="S233" s="93">
        <v>58000</v>
      </c>
      <c r="T233" s="85"/>
      <c r="U233" s="28">
        <v>120300</v>
      </c>
      <c r="V233" s="28">
        <v>120300</v>
      </c>
      <c r="W233" s="1">
        <v>144874.86</v>
      </c>
    </row>
    <row r="234" spans="1:23" s="8" customFormat="1" ht="52.5">
      <c r="A234" s="25"/>
      <c r="B234" s="29" t="s">
        <v>328</v>
      </c>
      <c r="C234" s="23" t="s">
        <v>66</v>
      </c>
      <c r="D234" s="38" t="s">
        <v>103</v>
      </c>
      <c r="E234" s="38" t="s">
        <v>238</v>
      </c>
      <c r="F234" s="38" t="s">
        <v>107</v>
      </c>
      <c r="G234" s="38" t="s">
        <v>329</v>
      </c>
      <c r="H234" s="28"/>
      <c r="I234" s="16"/>
      <c r="J234" s="16"/>
      <c r="K234" s="16"/>
      <c r="L234" s="16"/>
      <c r="M234" s="16"/>
      <c r="N234" s="28">
        <v>3000</v>
      </c>
      <c r="O234" s="95"/>
      <c r="P234" s="95"/>
      <c r="Q234" s="95"/>
      <c r="R234" s="95"/>
      <c r="S234" s="107"/>
      <c r="T234" s="90"/>
      <c r="U234" s="28">
        <v>3000</v>
      </c>
      <c r="V234" s="28">
        <v>5000</v>
      </c>
      <c r="W234" s="1">
        <v>2604.06</v>
      </c>
    </row>
    <row r="235" spans="1:22" ht="102">
      <c r="A235" s="25">
        <f>A233+1</f>
        <v>187</v>
      </c>
      <c r="B235" s="33" t="s">
        <v>267</v>
      </c>
      <c r="C235" s="23" t="s">
        <v>66</v>
      </c>
      <c r="D235" s="23" t="s">
        <v>103</v>
      </c>
      <c r="E235" s="23" t="s">
        <v>238</v>
      </c>
      <c r="F235" s="23" t="s">
        <v>122</v>
      </c>
      <c r="G235" s="21"/>
      <c r="H235" s="24"/>
      <c r="N235" s="24">
        <f>N236</f>
        <v>70446.62</v>
      </c>
      <c r="S235" s="24">
        <v>19300</v>
      </c>
      <c r="T235" s="106"/>
      <c r="U235" s="24">
        <f>U236</f>
        <v>36330.6</v>
      </c>
      <c r="V235" s="24">
        <f>V236</f>
        <v>36330.3</v>
      </c>
    </row>
    <row r="236" spans="1:23" s="8" customFormat="1" ht="26.25">
      <c r="A236" s="25">
        <f t="shared" si="19"/>
        <v>188</v>
      </c>
      <c r="B236" s="30" t="s">
        <v>24</v>
      </c>
      <c r="C236" s="23" t="s">
        <v>66</v>
      </c>
      <c r="D236" s="23" t="s">
        <v>103</v>
      </c>
      <c r="E236" s="23" t="s">
        <v>238</v>
      </c>
      <c r="F236" s="21" t="s">
        <v>122</v>
      </c>
      <c r="G236" s="21" t="s">
        <v>23</v>
      </c>
      <c r="H236" s="24"/>
      <c r="I236" s="16"/>
      <c r="J236" s="16"/>
      <c r="K236" s="16"/>
      <c r="L236" s="16"/>
      <c r="M236" s="16"/>
      <c r="N236" s="28">
        <v>70446.62</v>
      </c>
      <c r="O236" s="95"/>
      <c r="P236" s="95"/>
      <c r="Q236" s="95"/>
      <c r="R236" s="95"/>
      <c r="S236" s="107">
        <v>19300</v>
      </c>
      <c r="T236" s="90"/>
      <c r="U236" s="28">
        <v>36330.6</v>
      </c>
      <c r="V236" s="28">
        <v>36330.3</v>
      </c>
      <c r="W236" s="1">
        <v>68084.49</v>
      </c>
    </row>
    <row r="237" spans="1:22" ht="102">
      <c r="A237" s="25">
        <f t="shared" si="19"/>
        <v>189</v>
      </c>
      <c r="B237" s="26" t="s">
        <v>205</v>
      </c>
      <c r="C237" s="23" t="s">
        <v>66</v>
      </c>
      <c r="D237" s="23" t="s">
        <v>103</v>
      </c>
      <c r="E237" s="23" t="s">
        <v>247</v>
      </c>
      <c r="F237" s="21"/>
      <c r="G237" s="21"/>
      <c r="H237" s="24"/>
      <c r="N237" s="24">
        <f>N238</f>
        <v>185000</v>
      </c>
      <c r="S237" s="24">
        <v>81000</v>
      </c>
      <c r="T237" s="106"/>
      <c r="U237" s="24">
        <f aca="true" t="shared" si="20" ref="U237:V239">U238</f>
        <v>50000</v>
      </c>
      <c r="V237" s="24">
        <f t="shared" si="20"/>
        <v>50000</v>
      </c>
    </row>
    <row r="238" spans="1:22" ht="51">
      <c r="A238" s="25">
        <f t="shared" si="19"/>
        <v>190</v>
      </c>
      <c r="B238" s="33" t="s">
        <v>284</v>
      </c>
      <c r="C238" s="23" t="s">
        <v>66</v>
      </c>
      <c r="D238" s="23" t="s">
        <v>103</v>
      </c>
      <c r="E238" s="23" t="s">
        <v>247</v>
      </c>
      <c r="F238" s="23" t="s">
        <v>109</v>
      </c>
      <c r="G238" s="21"/>
      <c r="H238" s="24"/>
      <c r="N238" s="24">
        <f>N239</f>
        <v>185000</v>
      </c>
      <c r="S238" s="24">
        <v>81000</v>
      </c>
      <c r="T238" s="106"/>
      <c r="U238" s="24">
        <f t="shared" si="20"/>
        <v>50000</v>
      </c>
      <c r="V238" s="24">
        <f t="shared" si="20"/>
        <v>50000</v>
      </c>
    </row>
    <row r="239" spans="1:22" ht="76.5">
      <c r="A239" s="25">
        <f t="shared" si="19"/>
        <v>191</v>
      </c>
      <c r="B239" s="33" t="s">
        <v>264</v>
      </c>
      <c r="C239" s="23" t="s">
        <v>66</v>
      </c>
      <c r="D239" s="23" t="s">
        <v>103</v>
      </c>
      <c r="E239" s="23" t="s">
        <v>247</v>
      </c>
      <c r="F239" s="23" t="s">
        <v>59</v>
      </c>
      <c r="G239" s="21"/>
      <c r="H239" s="24"/>
      <c r="N239" s="24">
        <f>N240</f>
        <v>185000</v>
      </c>
      <c r="S239" s="24">
        <v>81000</v>
      </c>
      <c r="T239" s="106"/>
      <c r="U239" s="24">
        <f t="shared" si="20"/>
        <v>50000</v>
      </c>
      <c r="V239" s="24">
        <f t="shared" si="20"/>
        <v>50000</v>
      </c>
    </row>
    <row r="240" spans="1:22" ht="26.25">
      <c r="A240" s="25">
        <f t="shared" si="19"/>
        <v>192</v>
      </c>
      <c r="B240" s="26" t="s">
        <v>304</v>
      </c>
      <c r="C240" s="23" t="s">
        <v>66</v>
      </c>
      <c r="D240" s="23" t="s">
        <v>103</v>
      </c>
      <c r="E240" s="23" t="s">
        <v>247</v>
      </c>
      <c r="F240" s="23" t="s">
        <v>60</v>
      </c>
      <c r="G240" s="21"/>
      <c r="H240" s="24"/>
      <c r="N240" s="24">
        <f>N242+N243+N241</f>
        <v>185000</v>
      </c>
      <c r="S240" s="24">
        <v>81000</v>
      </c>
      <c r="T240" s="106"/>
      <c r="U240" s="24">
        <f>U242+U243+U241</f>
        <v>50000</v>
      </c>
      <c r="V240" s="24">
        <f>V242+V243+V241</f>
        <v>50000</v>
      </c>
    </row>
    <row r="241" spans="1:23" s="8" customFormat="1" ht="26.25">
      <c r="A241" s="25">
        <f t="shared" si="19"/>
        <v>193</v>
      </c>
      <c r="B241" s="29" t="s">
        <v>33</v>
      </c>
      <c r="C241" s="23" t="s">
        <v>66</v>
      </c>
      <c r="D241" s="21" t="s">
        <v>103</v>
      </c>
      <c r="E241" s="21" t="s">
        <v>247</v>
      </c>
      <c r="F241" s="21" t="s">
        <v>60</v>
      </c>
      <c r="G241" s="21" t="s">
        <v>32</v>
      </c>
      <c r="H241" s="28"/>
      <c r="I241" s="16"/>
      <c r="J241" s="16"/>
      <c r="K241" s="16"/>
      <c r="L241" s="16"/>
      <c r="M241" s="16"/>
      <c r="N241" s="28">
        <v>5000</v>
      </c>
      <c r="O241" s="92"/>
      <c r="P241" s="92"/>
      <c r="Q241" s="92"/>
      <c r="R241" s="92"/>
      <c r="S241" s="93">
        <v>42000</v>
      </c>
      <c r="T241" s="85"/>
      <c r="U241" s="28">
        <v>5000</v>
      </c>
      <c r="V241" s="28">
        <v>5000</v>
      </c>
      <c r="W241" s="1"/>
    </row>
    <row r="242" spans="1:23" s="8" customFormat="1" ht="51.75" customHeight="1">
      <c r="A242" s="25">
        <f t="shared" si="19"/>
        <v>194</v>
      </c>
      <c r="B242" s="119" t="s">
        <v>332</v>
      </c>
      <c r="C242" s="23" t="s">
        <v>66</v>
      </c>
      <c r="D242" s="21" t="s">
        <v>103</v>
      </c>
      <c r="E242" s="21" t="s">
        <v>247</v>
      </c>
      <c r="F242" s="21" t="s">
        <v>60</v>
      </c>
      <c r="G242" s="21" t="s">
        <v>330</v>
      </c>
      <c r="H242" s="24"/>
      <c r="I242" s="16"/>
      <c r="J242" s="16"/>
      <c r="K242" s="16"/>
      <c r="L242" s="16"/>
      <c r="M242" s="16"/>
      <c r="N242" s="28">
        <v>120000</v>
      </c>
      <c r="O242" s="95"/>
      <c r="P242" s="95"/>
      <c r="Q242" s="95"/>
      <c r="R242" s="95"/>
      <c r="S242" s="107">
        <v>36400</v>
      </c>
      <c r="T242" s="90"/>
      <c r="U242" s="28">
        <v>35000</v>
      </c>
      <c r="V242" s="28">
        <v>35000</v>
      </c>
      <c r="W242" s="1">
        <v>58335</v>
      </c>
    </row>
    <row r="243" spans="1:23" s="8" customFormat="1" ht="60.75" customHeight="1">
      <c r="A243" s="25">
        <f t="shared" si="19"/>
        <v>195</v>
      </c>
      <c r="B243" s="29" t="s">
        <v>335</v>
      </c>
      <c r="C243" s="23" t="s">
        <v>66</v>
      </c>
      <c r="D243" s="21" t="s">
        <v>103</v>
      </c>
      <c r="E243" s="21" t="s">
        <v>247</v>
      </c>
      <c r="F243" s="21" t="s">
        <v>60</v>
      </c>
      <c r="G243" s="21" t="s">
        <v>339</v>
      </c>
      <c r="H243" s="24"/>
      <c r="I243" s="16"/>
      <c r="J243" s="16"/>
      <c r="K243" s="16"/>
      <c r="L243" s="16"/>
      <c r="M243" s="16"/>
      <c r="N243" s="28">
        <v>60000</v>
      </c>
      <c r="O243" s="92"/>
      <c r="P243" s="92"/>
      <c r="Q243" s="92"/>
      <c r="R243" s="92"/>
      <c r="S243" s="93">
        <v>2600</v>
      </c>
      <c r="T243" s="85"/>
      <c r="U243" s="28">
        <v>10000</v>
      </c>
      <c r="V243" s="28">
        <v>10000</v>
      </c>
      <c r="W243" s="1">
        <v>48786</v>
      </c>
    </row>
    <row r="244" spans="1:23" s="8" customFormat="1" ht="26.25" customHeight="1">
      <c r="A244" s="25">
        <f t="shared" si="19"/>
        <v>196</v>
      </c>
      <c r="B244" s="22" t="s">
        <v>129</v>
      </c>
      <c r="C244" s="23" t="s">
        <v>66</v>
      </c>
      <c r="D244" s="23" t="s">
        <v>103</v>
      </c>
      <c r="E244" s="23" t="s">
        <v>239</v>
      </c>
      <c r="F244" s="23" t="s">
        <v>130</v>
      </c>
      <c r="G244" s="21"/>
      <c r="H244" s="24">
        <f>H247</f>
        <v>12000</v>
      </c>
      <c r="I244" s="16"/>
      <c r="J244" s="16"/>
      <c r="K244" s="16"/>
      <c r="L244" s="16"/>
      <c r="M244" s="16"/>
      <c r="N244" s="24">
        <f>N247+N249+N245</f>
        <v>2000</v>
      </c>
      <c r="O244" s="92"/>
      <c r="P244" s="92"/>
      <c r="Q244" s="92"/>
      <c r="R244" s="92"/>
      <c r="S244" s="93"/>
      <c r="T244" s="85"/>
      <c r="U244" s="24">
        <f>U247+U249+U245</f>
        <v>2000</v>
      </c>
      <c r="V244" s="24">
        <f>V247+V249+V245</f>
        <v>2000</v>
      </c>
      <c r="W244" s="1"/>
    </row>
    <row r="245" spans="1:22" s="97" customFormat="1" ht="35.25" customHeight="1">
      <c r="A245" s="25"/>
      <c r="B245" s="22" t="s">
        <v>342</v>
      </c>
      <c r="C245" s="23" t="s">
        <v>66</v>
      </c>
      <c r="D245" s="127" t="s">
        <v>103</v>
      </c>
      <c r="E245" s="23" t="s">
        <v>239</v>
      </c>
      <c r="F245" s="127" t="s">
        <v>343</v>
      </c>
      <c r="G245" s="38"/>
      <c r="H245" s="24"/>
      <c r="I245" s="16"/>
      <c r="J245" s="16"/>
      <c r="K245" s="16"/>
      <c r="L245" s="16"/>
      <c r="M245" s="16"/>
      <c r="N245" s="24">
        <f>N246</f>
        <v>1000</v>
      </c>
      <c r="O245" s="16"/>
      <c r="P245" s="16"/>
      <c r="Q245" s="16"/>
      <c r="R245" s="16"/>
      <c r="S245" s="24"/>
      <c r="T245" s="106"/>
      <c r="U245" s="24">
        <f>U246</f>
        <v>1000</v>
      </c>
      <c r="V245" s="24">
        <f>V246</f>
        <v>1000</v>
      </c>
    </row>
    <row r="246" spans="1:22" s="97" customFormat="1" ht="35.25" customHeight="1">
      <c r="A246" s="25"/>
      <c r="B246" s="96" t="s">
        <v>316</v>
      </c>
      <c r="C246" s="23" t="s">
        <v>66</v>
      </c>
      <c r="D246" s="38" t="s">
        <v>103</v>
      </c>
      <c r="E246" s="21" t="s">
        <v>239</v>
      </c>
      <c r="F246" s="38" t="s">
        <v>343</v>
      </c>
      <c r="G246" s="38" t="s">
        <v>317</v>
      </c>
      <c r="H246" s="24"/>
      <c r="I246" s="16"/>
      <c r="J246" s="16"/>
      <c r="K246" s="16"/>
      <c r="L246" s="16"/>
      <c r="M246" s="16"/>
      <c r="N246" s="28">
        <v>1000</v>
      </c>
      <c r="O246" s="16"/>
      <c r="P246" s="16"/>
      <c r="Q246" s="16"/>
      <c r="R246" s="16"/>
      <c r="S246" s="28"/>
      <c r="T246" s="90"/>
      <c r="U246" s="28">
        <v>1000</v>
      </c>
      <c r="V246" s="28">
        <v>1000</v>
      </c>
    </row>
    <row r="247" spans="1:23" s="8" customFormat="1" ht="26.25" customHeight="1">
      <c r="A247" s="25">
        <f>A244+1</f>
        <v>197</v>
      </c>
      <c r="B247" s="22" t="s">
        <v>248</v>
      </c>
      <c r="C247" s="23" t="s">
        <v>66</v>
      </c>
      <c r="D247" s="23" t="s">
        <v>103</v>
      </c>
      <c r="E247" s="23" t="s">
        <v>239</v>
      </c>
      <c r="F247" s="23" t="s">
        <v>128</v>
      </c>
      <c r="G247" s="21"/>
      <c r="H247" s="24">
        <f>H248</f>
        <v>12000</v>
      </c>
      <c r="I247" s="16"/>
      <c r="J247" s="16"/>
      <c r="K247" s="16"/>
      <c r="L247" s="16"/>
      <c r="M247" s="16"/>
      <c r="N247" s="24">
        <f>N248</f>
        <v>800</v>
      </c>
      <c r="O247" s="92"/>
      <c r="P247" s="92"/>
      <c r="Q247" s="92"/>
      <c r="R247" s="92"/>
      <c r="S247" s="93"/>
      <c r="T247" s="85"/>
      <c r="U247" s="24">
        <f>U248</f>
        <v>800</v>
      </c>
      <c r="V247" s="24">
        <f>V248</f>
        <v>800</v>
      </c>
      <c r="W247" s="1"/>
    </row>
    <row r="248" spans="1:23" s="8" customFormat="1" ht="26.25" customHeight="1">
      <c r="A248" s="25">
        <f t="shared" si="19"/>
        <v>198</v>
      </c>
      <c r="B248" s="108" t="s">
        <v>316</v>
      </c>
      <c r="C248" s="23" t="s">
        <v>66</v>
      </c>
      <c r="D248" s="21" t="s">
        <v>103</v>
      </c>
      <c r="E248" s="21" t="s">
        <v>239</v>
      </c>
      <c r="F248" s="21" t="s">
        <v>128</v>
      </c>
      <c r="G248" s="21" t="s">
        <v>317</v>
      </c>
      <c r="H248" s="28">
        <v>12000</v>
      </c>
      <c r="I248" s="16"/>
      <c r="J248" s="16"/>
      <c r="K248" s="16"/>
      <c r="L248" s="16"/>
      <c r="M248" s="16"/>
      <c r="N248" s="28">
        <v>800</v>
      </c>
      <c r="O248" s="92"/>
      <c r="P248" s="92"/>
      <c r="Q248" s="92"/>
      <c r="R248" s="92"/>
      <c r="S248" s="93"/>
      <c r="T248" s="85"/>
      <c r="U248" s="28">
        <v>800</v>
      </c>
      <c r="V248" s="28">
        <v>800</v>
      </c>
      <c r="W248" s="1"/>
    </row>
    <row r="249" spans="1:23" s="8" customFormat="1" ht="26.25" customHeight="1">
      <c r="A249" s="25">
        <v>196</v>
      </c>
      <c r="B249" s="22" t="s">
        <v>251</v>
      </c>
      <c r="C249" s="23" t="s">
        <v>66</v>
      </c>
      <c r="D249" s="23" t="s">
        <v>103</v>
      </c>
      <c r="E249" s="23" t="s">
        <v>239</v>
      </c>
      <c r="F249" s="23" t="s">
        <v>252</v>
      </c>
      <c r="G249" s="21"/>
      <c r="H249" s="24"/>
      <c r="I249" s="16"/>
      <c r="J249" s="16"/>
      <c r="K249" s="16"/>
      <c r="L249" s="16"/>
      <c r="M249" s="16"/>
      <c r="N249" s="24">
        <f>N250+N252</f>
        <v>200</v>
      </c>
      <c r="O249" s="92"/>
      <c r="P249" s="92"/>
      <c r="Q249" s="92"/>
      <c r="R249" s="92"/>
      <c r="S249" s="93"/>
      <c r="T249" s="85"/>
      <c r="U249" s="24">
        <f>U250+U252</f>
        <v>200</v>
      </c>
      <c r="V249" s="24">
        <f>V250+V252</f>
        <v>200</v>
      </c>
      <c r="W249" s="1"/>
    </row>
    <row r="250" spans="1:23" s="8" customFormat="1" ht="26.25" customHeight="1">
      <c r="A250" s="25">
        <v>197</v>
      </c>
      <c r="B250" s="108" t="s">
        <v>318</v>
      </c>
      <c r="C250" s="23" t="s">
        <v>66</v>
      </c>
      <c r="D250" s="21" t="s">
        <v>103</v>
      </c>
      <c r="E250" s="21" t="s">
        <v>239</v>
      </c>
      <c r="F250" s="21" t="s">
        <v>252</v>
      </c>
      <c r="G250" s="21" t="s">
        <v>319</v>
      </c>
      <c r="H250" s="24"/>
      <c r="I250" s="16"/>
      <c r="J250" s="16"/>
      <c r="K250" s="16"/>
      <c r="L250" s="16"/>
      <c r="M250" s="16"/>
      <c r="N250" s="28">
        <v>100</v>
      </c>
      <c r="O250" s="92"/>
      <c r="P250" s="92"/>
      <c r="Q250" s="92"/>
      <c r="R250" s="92"/>
      <c r="S250" s="93"/>
      <c r="T250" s="85"/>
      <c r="U250" s="28">
        <v>100</v>
      </c>
      <c r="V250" s="28">
        <v>100</v>
      </c>
      <c r="W250" s="1"/>
    </row>
    <row r="251" spans="1:23" s="8" customFormat="1" ht="25.5" customHeight="1">
      <c r="A251" s="25">
        <f>A250+1</f>
        <v>198</v>
      </c>
      <c r="B251" s="98" t="s">
        <v>345</v>
      </c>
      <c r="C251" s="23" t="s">
        <v>66</v>
      </c>
      <c r="D251" s="21" t="s">
        <v>103</v>
      </c>
      <c r="E251" s="21" t="s">
        <v>239</v>
      </c>
      <c r="F251" s="21" t="s">
        <v>252</v>
      </c>
      <c r="G251" s="21" t="s">
        <v>344</v>
      </c>
      <c r="H251" s="28"/>
      <c r="I251" s="18"/>
      <c r="J251" s="18"/>
      <c r="K251" s="18"/>
      <c r="L251" s="18"/>
      <c r="M251" s="18"/>
      <c r="N251" s="28">
        <v>0</v>
      </c>
      <c r="O251" s="92"/>
      <c r="P251" s="92"/>
      <c r="Q251" s="92"/>
      <c r="R251" s="92"/>
      <c r="S251" s="111">
        <v>25000</v>
      </c>
      <c r="T251" s="85"/>
      <c r="U251" s="28">
        <v>0</v>
      </c>
      <c r="V251" s="28">
        <v>0</v>
      </c>
      <c r="W251" s="1"/>
    </row>
    <row r="252" spans="1:23" s="8" customFormat="1" ht="55.5" customHeight="1">
      <c r="A252" s="25">
        <v>198</v>
      </c>
      <c r="B252" s="30" t="s">
        <v>353</v>
      </c>
      <c r="C252" s="23" t="s">
        <v>66</v>
      </c>
      <c r="D252" s="21" t="s">
        <v>103</v>
      </c>
      <c r="E252" s="21" t="s">
        <v>239</v>
      </c>
      <c r="F252" s="21" t="s">
        <v>252</v>
      </c>
      <c r="G252" s="21" t="s">
        <v>350</v>
      </c>
      <c r="H252" s="28"/>
      <c r="I252" s="16"/>
      <c r="J252" s="16"/>
      <c r="K252" s="16"/>
      <c r="L252" s="16"/>
      <c r="M252" s="16"/>
      <c r="N252" s="28">
        <v>100</v>
      </c>
      <c r="O252" s="92"/>
      <c r="P252" s="92"/>
      <c r="Q252" s="92"/>
      <c r="R252" s="92"/>
      <c r="S252" s="93"/>
      <c r="T252" s="85"/>
      <c r="U252" s="28">
        <v>100</v>
      </c>
      <c r="V252" s="28">
        <v>100</v>
      </c>
      <c r="W252" s="1"/>
    </row>
    <row r="253" spans="1:23" s="8" customFormat="1" ht="49.5" customHeight="1">
      <c r="A253" s="25">
        <v>199</v>
      </c>
      <c r="B253" s="120" t="s">
        <v>302</v>
      </c>
      <c r="C253" s="23" t="s">
        <v>66</v>
      </c>
      <c r="D253" s="23" t="s">
        <v>103</v>
      </c>
      <c r="E253" s="88" t="s">
        <v>303</v>
      </c>
      <c r="F253" s="21"/>
      <c r="G253" s="21"/>
      <c r="H253" s="24"/>
      <c r="I253" s="16"/>
      <c r="J253" s="16"/>
      <c r="K253" s="16"/>
      <c r="L253" s="16"/>
      <c r="M253" s="16"/>
      <c r="N253" s="24">
        <f>N254</f>
        <v>452813</v>
      </c>
      <c r="O253" s="92"/>
      <c r="P253" s="92"/>
      <c r="Q253" s="92"/>
      <c r="R253" s="92"/>
      <c r="S253" s="93"/>
      <c r="T253" s="85"/>
      <c r="U253" s="24">
        <f>U254</f>
        <v>0</v>
      </c>
      <c r="V253" s="24">
        <f>V254</f>
        <v>0</v>
      </c>
      <c r="W253" s="1"/>
    </row>
    <row r="254" spans="1:23" s="8" customFormat="1" ht="31.5" customHeight="1">
      <c r="A254" s="25">
        <v>200</v>
      </c>
      <c r="B254" s="26" t="s">
        <v>304</v>
      </c>
      <c r="C254" s="23" t="s">
        <v>66</v>
      </c>
      <c r="D254" s="21" t="s">
        <v>103</v>
      </c>
      <c r="E254" s="89" t="s">
        <v>303</v>
      </c>
      <c r="F254" s="21" t="s">
        <v>60</v>
      </c>
      <c r="G254" s="21"/>
      <c r="H254" s="24"/>
      <c r="I254" s="16"/>
      <c r="J254" s="16"/>
      <c r="K254" s="16"/>
      <c r="L254" s="16"/>
      <c r="M254" s="16"/>
      <c r="N254" s="28">
        <f>N255</f>
        <v>452813</v>
      </c>
      <c r="O254" s="92"/>
      <c r="P254" s="92"/>
      <c r="Q254" s="92"/>
      <c r="R254" s="92"/>
      <c r="S254" s="93"/>
      <c r="T254" s="85"/>
      <c r="U254" s="28">
        <f>U255</f>
        <v>0</v>
      </c>
      <c r="V254" s="28">
        <f>V255</f>
        <v>0</v>
      </c>
      <c r="W254" s="1"/>
    </row>
    <row r="255" spans="1:23" s="8" customFormat="1" ht="31.5" customHeight="1">
      <c r="A255" s="25">
        <v>201</v>
      </c>
      <c r="B255" s="87" t="s">
        <v>39</v>
      </c>
      <c r="C255" s="23" t="s">
        <v>66</v>
      </c>
      <c r="D255" s="21" t="s">
        <v>103</v>
      </c>
      <c r="E255" s="89" t="s">
        <v>303</v>
      </c>
      <c r="F255" s="21" t="s">
        <v>60</v>
      </c>
      <c r="G255" s="21" t="s">
        <v>339</v>
      </c>
      <c r="H255" s="24"/>
      <c r="I255" s="16"/>
      <c r="J255" s="16"/>
      <c r="K255" s="16"/>
      <c r="L255" s="16"/>
      <c r="M255" s="16"/>
      <c r="N255" s="28">
        <v>452813</v>
      </c>
      <c r="O255" s="92"/>
      <c r="P255" s="92"/>
      <c r="Q255" s="92"/>
      <c r="R255" s="92"/>
      <c r="S255" s="93"/>
      <c r="T255" s="85"/>
      <c r="U255" s="28">
        <v>0</v>
      </c>
      <c r="V255" s="28">
        <v>0</v>
      </c>
      <c r="W255" s="1">
        <v>452813</v>
      </c>
    </row>
    <row r="256" spans="1:22" ht="54.75" customHeight="1">
      <c r="A256" s="25">
        <v>202</v>
      </c>
      <c r="B256" s="22" t="s">
        <v>162</v>
      </c>
      <c r="C256" s="23" t="s">
        <v>66</v>
      </c>
      <c r="D256" s="23" t="s">
        <v>161</v>
      </c>
      <c r="E256" s="23"/>
      <c r="F256" s="23"/>
      <c r="G256" s="23"/>
      <c r="H256" s="24"/>
      <c r="I256" s="32"/>
      <c r="J256" s="32"/>
      <c r="K256" s="32"/>
      <c r="L256" s="32"/>
      <c r="M256" s="32"/>
      <c r="N256" s="24">
        <f>N257+N263</f>
        <v>23400</v>
      </c>
      <c r="S256" s="24">
        <v>5000</v>
      </c>
      <c r="T256" s="106"/>
      <c r="U256" s="24">
        <f>U257+U263</f>
        <v>5000</v>
      </c>
      <c r="V256" s="24">
        <f>V257+V263</f>
        <v>0</v>
      </c>
    </row>
    <row r="257" spans="1:22" ht="54.75" customHeight="1">
      <c r="A257" s="25">
        <v>203</v>
      </c>
      <c r="B257" s="22" t="s">
        <v>323</v>
      </c>
      <c r="C257" s="23" t="s">
        <v>66</v>
      </c>
      <c r="D257" s="23" t="s">
        <v>161</v>
      </c>
      <c r="E257" s="23" t="s">
        <v>322</v>
      </c>
      <c r="F257" s="23"/>
      <c r="G257" s="23"/>
      <c r="H257" s="24"/>
      <c r="I257" s="32"/>
      <c r="J257" s="32"/>
      <c r="K257" s="32"/>
      <c r="L257" s="32"/>
      <c r="M257" s="32"/>
      <c r="N257" s="24">
        <f>N258</f>
        <v>18400</v>
      </c>
      <c r="S257" s="24"/>
      <c r="T257" s="106"/>
      <c r="U257" s="24">
        <f aca="true" t="shared" si="21" ref="U257:V261">U258</f>
        <v>0</v>
      </c>
      <c r="V257" s="24">
        <f t="shared" si="21"/>
        <v>0</v>
      </c>
    </row>
    <row r="258" spans="1:22" ht="90.75" customHeight="1">
      <c r="A258" s="25">
        <v>204</v>
      </c>
      <c r="B258" s="29" t="s">
        <v>326</v>
      </c>
      <c r="C258" s="23" t="s">
        <v>66</v>
      </c>
      <c r="D258" s="23" t="s">
        <v>161</v>
      </c>
      <c r="E258" s="21" t="s">
        <v>322</v>
      </c>
      <c r="F258" s="23"/>
      <c r="G258" s="23"/>
      <c r="H258" s="24"/>
      <c r="I258" s="32"/>
      <c r="J258" s="32"/>
      <c r="K258" s="32"/>
      <c r="L258" s="32"/>
      <c r="M258" s="32"/>
      <c r="N258" s="24">
        <f>N259</f>
        <v>18400</v>
      </c>
      <c r="S258" s="24"/>
      <c r="T258" s="106"/>
      <c r="U258" s="24">
        <f t="shared" si="21"/>
        <v>0</v>
      </c>
      <c r="V258" s="24">
        <f t="shared" si="21"/>
        <v>0</v>
      </c>
    </row>
    <row r="259" spans="1:22" ht="54.75" customHeight="1">
      <c r="A259" s="25">
        <v>205</v>
      </c>
      <c r="B259" s="29" t="s">
        <v>324</v>
      </c>
      <c r="C259" s="23" t="s">
        <v>66</v>
      </c>
      <c r="D259" s="23" t="s">
        <v>161</v>
      </c>
      <c r="E259" s="21" t="s">
        <v>322</v>
      </c>
      <c r="F259" s="23" t="s">
        <v>109</v>
      </c>
      <c r="G259" s="23"/>
      <c r="H259" s="24"/>
      <c r="I259" s="32"/>
      <c r="J259" s="32"/>
      <c r="K259" s="32"/>
      <c r="L259" s="32"/>
      <c r="M259" s="32"/>
      <c r="N259" s="24">
        <f>N260</f>
        <v>18400</v>
      </c>
      <c r="S259" s="24"/>
      <c r="T259" s="106"/>
      <c r="U259" s="24">
        <f t="shared" si="21"/>
        <v>0</v>
      </c>
      <c r="V259" s="24">
        <f t="shared" si="21"/>
        <v>0</v>
      </c>
    </row>
    <row r="260" spans="1:22" ht="54.75" customHeight="1">
      <c r="A260" s="25">
        <v>206</v>
      </c>
      <c r="B260" s="29" t="s">
        <v>325</v>
      </c>
      <c r="C260" s="23" t="s">
        <v>66</v>
      </c>
      <c r="D260" s="23" t="s">
        <v>161</v>
      </c>
      <c r="E260" s="21" t="s">
        <v>322</v>
      </c>
      <c r="F260" s="23" t="s">
        <v>59</v>
      </c>
      <c r="G260" s="23"/>
      <c r="H260" s="24"/>
      <c r="I260" s="32"/>
      <c r="J260" s="32"/>
      <c r="K260" s="32"/>
      <c r="L260" s="32"/>
      <c r="M260" s="32"/>
      <c r="N260" s="24">
        <f>N261</f>
        <v>18400</v>
      </c>
      <c r="S260" s="24"/>
      <c r="T260" s="106"/>
      <c r="U260" s="24">
        <f t="shared" si="21"/>
        <v>0</v>
      </c>
      <c r="V260" s="24">
        <f t="shared" si="21"/>
        <v>0</v>
      </c>
    </row>
    <row r="261" spans="1:22" ht="32.25" customHeight="1">
      <c r="A261" s="25">
        <v>207</v>
      </c>
      <c r="B261" s="30" t="s">
        <v>304</v>
      </c>
      <c r="C261" s="23" t="s">
        <v>66</v>
      </c>
      <c r="D261" s="23" t="s">
        <v>161</v>
      </c>
      <c r="E261" s="21" t="s">
        <v>322</v>
      </c>
      <c r="F261" s="23" t="s">
        <v>60</v>
      </c>
      <c r="G261" s="23"/>
      <c r="H261" s="24"/>
      <c r="I261" s="32"/>
      <c r="J261" s="32"/>
      <c r="K261" s="32"/>
      <c r="L261" s="32"/>
      <c r="M261" s="32"/>
      <c r="N261" s="24">
        <f>N262</f>
        <v>18400</v>
      </c>
      <c r="S261" s="24"/>
      <c r="T261" s="106"/>
      <c r="U261" s="24">
        <f t="shared" si="21"/>
        <v>0</v>
      </c>
      <c r="V261" s="24">
        <f t="shared" si="21"/>
        <v>0</v>
      </c>
    </row>
    <row r="262" spans="1:22" ht="38.25" customHeight="1">
      <c r="A262" s="25">
        <v>208</v>
      </c>
      <c r="B262" s="29" t="s">
        <v>35</v>
      </c>
      <c r="C262" s="23" t="s">
        <v>66</v>
      </c>
      <c r="D262" s="21" t="s">
        <v>161</v>
      </c>
      <c r="E262" s="21" t="s">
        <v>322</v>
      </c>
      <c r="F262" s="21" t="s">
        <v>60</v>
      </c>
      <c r="G262" s="21" t="s">
        <v>34</v>
      </c>
      <c r="H262" s="28"/>
      <c r="N262" s="28">
        <v>18400</v>
      </c>
      <c r="S262" s="24"/>
      <c r="T262" s="106"/>
      <c r="U262" s="28">
        <v>0</v>
      </c>
      <c r="V262" s="28">
        <v>0</v>
      </c>
    </row>
    <row r="263" spans="1:22" ht="38.25" customHeight="1">
      <c r="A263" s="25">
        <v>209</v>
      </c>
      <c r="B263" s="32" t="s">
        <v>147</v>
      </c>
      <c r="C263" s="23" t="s">
        <v>66</v>
      </c>
      <c r="D263" s="23" t="s">
        <v>161</v>
      </c>
      <c r="E263" s="23" t="s">
        <v>172</v>
      </c>
      <c r="F263" s="23"/>
      <c r="G263" s="23"/>
      <c r="H263" s="28"/>
      <c r="N263" s="24">
        <f>N264</f>
        <v>5000</v>
      </c>
      <c r="S263" s="24">
        <v>5000</v>
      </c>
      <c r="T263" s="106"/>
      <c r="U263" s="24">
        <f>U264</f>
        <v>5000</v>
      </c>
      <c r="V263" s="24">
        <f>V264</f>
        <v>0</v>
      </c>
    </row>
    <row r="264" spans="1:22" ht="106.5" customHeight="1">
      <c r="A264" s="25">
        <f t="shared" si="19"/>
        <v>210</v>
      </c>
      <c r="B264" s="22" t="s">
        <v>308</v>
      </c>
      <c r="C264" s="23" t="s">
        <v>66</v>
      </c>
      <c r="D264" s="23" t="s">
        <v>161</v>
      </c>
      <c r="E264" s="23" t="s">
        <v>199</v>
      </c>
      <c r="F264" s="21"/>
      <c r="G264" s="21"/>
      <c r="H264" s="28"/>
      <c r="N264" s="24">
        <f aca="true" t="shared" si="22" ref="N264:N269">N265</f>
        <v>5000</v>
      </c>
      <c r="S264" s="24">
        <v>5000</v>
      </c>
      <c r="T264" s="106"/>
      <c r="U264" s="24">
        <f aca="true" t="shared" si="23" ref="U264:V269">U265</f>
        <v>5000</v>
      </c>
      <c r="V264" s="24">
        <f t="shared" si="23"/>
        <v>0</v>
      </c>
    </row>
    <row r="265" spans="1:22" ht="129.75" customHeight="1">
      <c r="A265" s="25">
        <f t="shared" si="19"/>
        <v>211</v>
      </c>
      <c r="B265" s="58" t="s">
        <v>278</v>
      </c>
      <c r="C265" s="23" t="s">
        <v>66</v>
      </c>
      <c r="D265" s="23" t="s">
        <v>161</v>
      </c>
      <c r="E265" s="23" t="s">
        <v>199</v>
      </c>
      <c r="F265" s="23"/>
      <c r="G265" s="23"/>
      <c r="H265" s="24"/>
      <c r="I265" s="32"/>
      <c r="J265" s="32"/>
      <c r="K265" s="32"/>
      <c r="L265" s="32"/>
      <c r="M265" s="32"/>
      <c r="N265" s="24">
        <f t="shared" si="22"/>
        <v>5000</v>
      </c>
      <c r="S265" s="24">
        <v>5000</v>
      </c>
      <c r="T265" s="106"/>
      <c r="U265" s="24">
        <f t="shared" si="23"/>
        <v>5000</v>
      </c>
      <c r="V265" s="24">
        <f t="shared" si="23"/>
        <v>0</v>
      </c>
    </row>
    <row r="266" spans="1:22" ht="106.5" customHeight="1">
      <c r="A266" s="25">
        <f t="shared" si="19"/>
        <v>212</v>
      </c>
      <c r="B266" s="34" t="s">
        <v>197</v>
      </c>
      <c r="C266" s="23" t="s">
        <v>66</v>
      </c>
      <c r="D266" s="23" t="s">
        <v>161</v>
      </c>
      <c r="E266" s="23" t="s">
        <v>226</v>
      </c>
      <c r="F266" s="21"/>
      <c r="G266" s="21"/>
      <c r="H266" s="28"/>
      <c r="N266" s="24">
        <f t="shared" si="22"/>
        <v>5000</v>
      </c>
      <c r="S266" s="24">
        <v>5000</v>
      </c>
      <c r="T266" s="106"/>
      <c r="U266" s="24">
        <f t="shared" si="23"/>
        <v>5000</v>
      </c>
      <c r="V266" s="24">
        <f t="shared" si="23"/>
        <v>0</v>
      </c>
    </row>
    <row r="267" spans="1:22" ht="69" customHeight="1">
      <c r="A267" s="25">
        <f t="shared" si="19"/>
        <v>213</v>
      </c>
      <c r="B267" s="33" t="s">
        <v>284</v>
      </c>
      <c r="C267" s="23" t="s">
        <v>66</v>
      </c>
      <c r="D267" s="23" t="s">
        <v>161</v>
      </c>
      <c r="E267" s="23" t="s">
        <v>226</v>
      </c>
      <c r="F267" s="23" t="s">
        <v>109</v>
      </c>
      <c r="G267" s="21"/>
      <c r="H267" s="28"/>
      <c r="N267" s="24">
        <f t="shared" si="22"/>
        <v>5000</v>
      </c>
      <c r="S267" s="24">
        <v>5000</v>
      </c>
      <c r="T267" s="106"/>
      <c r="U267" s="24">
        <f t="shared" si="23"/>
        <v>5000</v>
      </c>
      <c r="V267" s="24">
        <f t="shared" si="23"/>
        <v>0</v>
      </c>
    </row>
    <row r="268" spans="1:22" ht="75" customHeight="1">
      <c r="A268" s="25">
        <f t="shared" si="19"/>
        <v>214</v>
      </c>
      <c r="B268" s="33" t="s">
        <v>264</v>
      </c>
      <c r="C268" s="23" t="s">
        <v>66</v>
      </c>
      <c r="D268" s="23" t="s">
        <v>161</v>
      </c>
      <c r="E268" s="23" t="s">
        <v>226</v>
      </c>
      <c r="F268" s="23" t="s">
        <v>59</v>
      </c>
      <c r="G268" s="21"/>
      <c r="H268" s="28"/>
      <c r="N268" s="24">
        <f t="shared" si="22"/>
        <v>5000</v>
      </c>
      <c r="S268" s="24">
        <v>5000</v>
      </c>
      <c r="T268" s="106"/>
      <c r="U268" s="24">
        <f t="shared" si="23"/>
        <v>5000</v>
      </c>
      <c r="V268" s="24">
        <f t="shared" si="23"/>
        <v>0</v>
      </c>
    </row>
    <row r="269" spans="1:22" ht="33.75" customHeight="1">
      <c r="A269" s="25">
        <f t="shared" si="19"/>
        <v>215</v>
      </c>
      <c r="B269" s="26" t="s">
        <v>304</v>
      </c>
      <c r="C269" s="23" t="s">
        <v>66</v>
      </c>
      <c r="D269" s="23" t="s">
        <v>161</v>
      </c>
      <c r="E269" s="23" t="s">
        <v>226</v>
      </c>
      <c r="F269" s="23" t="s">
        <v>60</v>
      </c>
      <c r="G269" s="21"/>
      <c r="H269" s="28"/>
      <c r="N269" s="24">
        <f t="shared" si="22"/>
        <v>5000</v>
      </c>
      <c r="S269" s="24">
        <v>5000</v>
      </c>
      <c r="T269" s="106"/>
      <c r="U269" s="24">
        <f t="shared" si="23"/>
        <v>5000</v>
      </c>
      <c r="V269" s="24">
        <f t="shared" si="23"/>
        <v>0</v>
      </c>
    </row>
    <row r="270" spans="1:23" s="8" customFormat="1" ht="37.5" customHeight="1">
      <c r="A270" s="25">
        <f t="shared" si="19"/>
        <v>216</v>
      </c>
      <c r="B270" s="30" t="s">
        <v>35</v>
      </c>
      <c r="C270" s="23" t="s">
        <v>66</v>
      </c>
      <c r="D270" s="21" t="s">
        <v>161</v>
      </c>
      <c r="E270" s="21" t="s">
        <v>226</v>
      </c>
      <c r="F270" s="21" t="s">
        <v>60</v>
      </c>
      <c r="G270" s="21" t="s">
        <v>34</v>
      </c>
      <c r="H270" s="28"/>
      <c r="I270" s="16"/>
      <c r="J270" s="16"/>
      <c r="K270" s="16"/>
      <c r="L270" s="16"/>
      <c r="M270" s="16"/>
      <c r="N270" s="28">
        <v>5000</v>
      </c>
      <c r="O270" s="92"/>
      <c r="P270" s="92"/>
      <c r="Q270" s="92"/>
      <c r="R270" s="92"/>
      <c r="S270" s="93">
        <v>5000</v>
      </c>
      <c r="T270" s="85"/>
      <c r="U270" s="28">
        <v>5000</v>
      </c>
      <c r="V270" s="28">
        <v>0</v>
      </c>
      <c r="W270" s="1"/>
    </row>
    <row r="271" spans="1:22" ht="26.25">
      <c r="A271" s="25">
        <f>A270+1</f>
        <v>217</v>
      </c>
      <c r="B271" s="22" t="s">
        <v>70</v>
      </c>
      <c r="C271" s="23" t="s">
        <v>66</v>
      </c>
      <c r="D271" s="23" t="s">
        <v>71</v>
      </c>
      <c r="E271" s="23" t="s">
        <v>11</v>
      </c>
      <c r="F271" s="23" t="s">
        <v>11</v>
      </c>
      <c r="G271" s="23" t="s">
        <v>11</v>
      </c>
      <c r="H271" s="24" t="e">
        <f>H272+H297</f>
        <v>#REF!</v>
      </c>
      <c r="N271" s="59">
        <f>N272+N297</f>
        <v>792464</v>
      </c>
      <c r="S271" s="59">
        <v>910766.24</v>
      </c>
      <c r="T271" s="121"/>
      <c r="U271" s="59">
        <f>U272+U297</f>
        <v>619000</v>
      </c>
      <c r="V271" s="59">
        <f>V272+V297</f>
        <v>624000</v>
      </c>
    </row>
    <row r="272" spans="1:22" ht="26.25">
      <c r="A272" s="25">
        <f t="shared" si="19"/>
        <v>218</v>
      </c>
      <c r="B272" s="22" t="s">
        <v>105</v>
      </c>
      <c r="C272" s="23" t="s">
        <v>66</v>
      </c>
      <c r="D272" s="23" t="s">
        <v>104</v>
      </c>
      <c r="E272" s="23"/>
      <c r="F272" s="23"/>
      <c r="G272" s="23"/>
      <c r="H272" s="24" t="e">
        <f>#REF!+H274+#REF!</f>
        <v>#REF!</v>
      </c>
      <c r="N272" s="24">
        <f>N273+N282</f>
        <v>212759</v>
      </c>
      <c r="S272" s="24">
        <v>322766.24</v>
      </c>
      <c r="T272" s="106"/>
      <c r="U272" s="24">
        <f>U273+U282</f>
        <v>155000</v>
      </c>
      <c r="V272" s="24">
        <f>V273+V282</f>
        <v>197000</v>
      </c>
    </row>
    <row r="273" spans="1:22" ht="26.25">
      <c r="A273" s="25">
        <f t="shared" si="19"/>
        <v>219</v>
      </c>
      <c r="B273" s="26" t="s">
        <v>147</v>
      </c>
      <c r="C273" s="23" t="s">
        <v>66</v>
      </c>
      <c r="D273" s="23" t="s">
        <v>104</v>
      </c>
      <c r="E273" s="23" t="s">
        <v>172</v>
      </c>
      <c r="F273" s="23"/>
      <c r="G273" s="23"/>
      <c r="H273" s="24"/>
      <c r="N273" s="24">
        <f aca="true" t="shared" si="24" ref="N273:N278">N274</f>
        <v>39000</v>
      </c>
      <c r="S273" s="24">
        <v>50000</v>
      </c>
      <c r="T273" s="106"/>
      <c r="U273" s="24">
        <f aca="true" t="shared" si="25" ref="U273:V278">U274</f>
        <v>35000</v>
      </c>
      <c r="V273" s="24">
        <f t="shared" si="25"/>
        <v>0</v>
      </c>
    </row>
    <row r="274" spans="1:22" ht="86.25" customHeight="1">
      <c r="A274" s="25">
        <f t="shared" si="19"/>
        <v>220</v>
      </c>
      <c r="B274" s="56" t="s">
        <v>309</v>
      </c>
      <c r="C274" s="23" t="s">
        <v>66</v>
      </c>
      <c r="D274" s="23" t="s">
        <v>104</v>
      </c>
      <c r="E274" s="23" t="s">
        <v>183</v>
      </c>
      <c r="F274" s="23"/>
      <c r="G274" s="23"/>
      <c r="H274" s="24" t="e">
        <f>H277</f>
        <v>#REF!</v>
      </c>
      <c r="N274" s="24">
        <f t="shared" si="24"/>
        <v>39000</v>
      </c>
      <c r="S274" s="24">
        <v>50000</v>
      </c>
      <c r="T274" s="106"/>
      <c r="U274" s="24">
        <f t="shared" si="25"/>
        <v>35000</v>
      </c>
      <c r="V274" s="24">
        <f t="shared" si="25"/>
        <v>0</v>
      </c>
    </row>
    <row r="275" spans="1:22" ht="86.25" customHeight="1">
      <c r="A275" s="25">
        <f t="shared" si="19"/>
        <v>221</v>
      </c>
      <c r="B275" s="60" t="s">
        <v>279</v>
      </c>
      <c r="C275" s="23" t="s">
        <v>66</v>
      </c>
      <c r="D275" s="23" t="s">
        <v>104</v>
      </c>
      <c r="E275" s="23" t="s">
        <v>183</v>
      </c>
      <c r="F275" s="23"/>
      <c r="G275" s="23"/>
      <c r="H275" s="24"/>
      <c r="N275" s="24">
        <f t="shared" si="24"/>
        <v>39000</v>
      </c>
      <c r="S275" s="24">
        <v>50000</v>
      </c>
      <c r="T275" s="106"/>
      <c r="U275" s="24">
        <f t="shared" si="25"/>
        <v>35000</v>
      </c>
      <c r="V275" s="24">
        <f t="shared" si="25"/>
        <v>0</v>
      </c>
    </row>
    <row r="276" spans="1:22" ht="161.25" customHeight="1">
      <c r="A276" s="25">
        <f t="shared" si="19"/>
        <v>222</v>
      </c>
      <c r="B276" s="34" t="s">
        <v>197</v>
      </c>
      <c r="C276" s="23" t="s">
        <v>66</v>
      </c>
      <c r="D276" s="23" t="s">
        <v>104</v>
      </c>
      <c r="E276" s="23" t="s">
        <v>227</v>
      </c>
      <c r="F276" s="23"/>
      <c r="G276" s="23"/>
      <c r="H276" s="24"/>
      <c r="N276" s="24">
        <f t="shared" si="24"/>
        <v>39000</v>
      </c>
      <c r="S276" s="24">
        <v>50000</v>
      </c>
      <c r="T276" s="106"/>
      <c r="U276" s="24">
        <f t="shared" si="25"/>
        <v>35000</v>
      </c>
      <c r="V276" s="24">
        <f t="shared" si="25"/>
        <v>0</v>
      </c>
    </row>
    <row r="277" spans="1:22" ht="51">
      <c r="A277" s="25">
        <f t="shared" si="19"/>
        <v>223</v>
      </c>
      <c r="B277" s="33" t="s">
        <v>284</v>
      </c>
      <c r="C277" s="23" t="s">
        <v>66</v>
      </c>
      <c r="D277" s="23" t="s">
        <v>104</v>
      </c>
      <c r="E277" s="23" t="s">
        <v>227</v>
      </c>
      <c r="F277" s="23" t="s">
        <v>109</v>
      </c>
      <c r="G277" s="23"/>
      <c r="H277" s="24" t="e">
        <f>#REF!</f>
        <v>#REF!</v>
      </c>
      <c r="N277" s="24">
        <f t="shared" si="24"/>
        <v>39000</v>
      </c>
      <c r="S277" s="24">
        <v>50000</v>
      </c>
      <c r="T277" s="106"/>
      <c r="U277" s="24">
        <f t="shared" si="25"/>
        <v>35000</v>
      </c>
      <c r="V277" s="24">
        <f t="shared" si="25"/>
        <v>0</v>
      </c>
    </row>
    <row r="278" spans="1:22" ht="76.5">
      <c r="A278" s="25">
        <f t="shared" si="19"/>
        <v>224</v>
      </c>
      <c r="B278" s="33" t="s">
        <v>264</v>
      </c>
      <c r="C278" s="23" t="s">
        <v>66</v>
      </c>
      <c r="D278" s="23" t="s">
        <v>104</v>
      </c>
      <c r="E278" s="23" t="s">
        <v>227</v>
      </c>
      <c r="F278" s="23" t="s">
        <v>59</v>
      </c>
      <c r="G278" s="23"/>
      <c r="H278" s="24"/>
      <c r="N278" s="24">
        <f t="shared" si="24"/>
        <v>39000</v>
      </c>
      <c r="S278" s="24">
        <v>50000</v>
      </c>
      <c r="T278" s="106"/>
      <c r="U278" s="24">
        <f t="shared" si="25"/>
        <v>35000</v>
      </c>
      <c r="V278" s="24">
        <f t="shared" si="25"/>
        <v>0</v>
      </c>
    </row>
    <row r="279" spans="1:22" ht="26.25">
      <c r="A279" s="25">
        <f t="shared" si="19"/>
        <v>225</v>
      </c>
      <c r="B279" s="26" t="s">
        <v>304</v>
      </c>
      <c r="C279" s="23" t="s">
        <v>66</v>
      </c>
      <c r="D279" s="23" t="s">
        <v>104</v>
      </c>
      <c r="E279" s="23" t="s">
        <v>227</v>
      </c>
      <c r="F279" s="23" t="s">
        <v>60</v>
      </c>
      <c r="G279" s="23"/>
      <c r="H279" s="24">
        <f>H281</f>
        <v>50000</v>
      </c>
      <c r="N279" s="24">
        <f>N280+N281</f>
        <v>39000</v>
      </c>
      <c r="S279" s="24">
        <v>50000</v>
      </c>
      <c r="T279" s="106"/>
      <c r="U279" s="24">
        <f>U281</f>
        <v>35000</v>
      </c>
      <c r="V279" s="24">
        <f>V281</f>
        <v>0</v>
      </c>
    </row>
    <row r="280" spans="1:23" ht="26.25">
      <c r="A280" s="25"/>
      <c r="B280" s="30" t="s">
        <v>35</v>
      </c>
      <c r="C280" s="21" t="s">
        <v>66</v>
      </c>
      <c r="D280" s="21" t="s">
        <v>104</v>
      </c>
      <c r="E280" s="21" t="s">
        <v>227</v>
      </c>
      <c r="F280" s="21" t="s">
        <v>60</v>
      </c>
      <c r="G280" s="130" t="s">
        <v>34</v>
      </c>
      <c r="H280" s="24"/>
      <c r="N280" s="28">
        <v>9000</v>
      </c>
      <c r="S280" s="24"/>
      <c r="T280" s="106"/>
      <c r="U280" s="24"/>
      <c r="V280" s="24"/>
      <c r="W280" s="1">
        <v>3100</v>
      </c>
    </row>
    <row r="281" spans="1:23" s="8" customFormat="1" ht="26.25" customHeight="1">
      <c r="A281" s="25">
        <f>A279+1</f>
        <v>226</v>
      </c>
      <c r="B281" s="29" t="s">
        <v>336</v>
      </c>
      <c r="C281" s="23" t="s">
        <v>66</v>
      </c>
      <c r="D281" s="21" t="s">
        <v>104</v>
      </c>
      <c r="E281" s="21" t="s">
        <v>227</v>
      </c>
      <c r="F281" s="21" t="s">
        <v>60</v>
      </c>
      <c r="G281" s="21" t="s">
        <v>340</v>
      </c>
      <c r="H281" s="28">
        <v>50000</v>
      </c>
      <c r="I281" s="16"/>
      <c r="J281" s="16"/>
      <c r="K281" s="16"/>
      <c r="L281" s="16"/>
      <c r="M281" s="16"/>
      <c r="N281" s="28">
        <v>30000</v>
      </c>
      <c r="O281" s="92"/>
      <c r="P281" s="92"/>
      <c r="Q281" s="92"/>
      <c r="R281" s="92"/>
      <c r="S281" s="93">
        <v>50000</v>
      </c>
      <c r="T281" s="85"/>
      <c r="U281" s="28">
        <v>35000</v>
      </c>
      <c r="V281" s="28">
        <v>0</v>
      </c>
      <c r="W281" s="1">
        <v>16000</v>
      </c>
    </row>
    <row r="282" spans="1:22" ht="26.25">
      <c r="A282" s="25">
        <f t="shared" si="19"/>
        <v>227</v>
      </c>
      <c r="B282" s="26" t="s">
        <v>137</v>
      </c>
      <c r="C282" s="23" t="s">
        <v>66</v>
      </c>
      <c r="D282" s="23" t="s">
        <v>104</v>
      </c>
      <c r="E282" s="23" t="s">
        <v>167</v>
      </c>
      <c r="F282" s="23"/>
      <c r="G282" s="23"/>
      <c r="H282" s="24"/>
      <c r="I282" s="32"/>
      <c r="J282" s="32"/>
      <c r="K282" s="32"/>
      <c r="L282" s="32"/>
      <c r="M282" s="32"/>
      <c r="N282" s="24">
        <f>N283+N290</f>
        <v>173759</v>
      </c>
      <c r="O282" s="92"/>
      <c r="P282" s="92"/>
      <c r="Q282" s="92"/>
      <c r="R282" s="92"/>
      <c r="S282" s="109">
        <v>272766.24</v>
      </c>
      <c r="T282" s="110"/>
      <c r="U282" s="24">
        <f>U283+U290</f>
        <v>120000</v>
      </c>
      <c r="V282" s="24">
        <f>V283+V290</f>
        <v>197000</v>
      </c>
    </row>
    <row r="283" spans="1:22" ht="51">
      <c r="A283" s="25">
        <f t="shared" si="19"/>
        <v>228</v>
      </c>
      <c r="B283" s="26" t="s">
        <v>259</v>
      </c>
      <c r="C283" s="23" t="s">
        <v>66</v>
      </c>
      <c r="D283" s="21" t="s">
        <v>104</v>
      </c>
      <c r="E283" s="21" t="s">
        <v>261</v>
      </c>
      <c r="F283" s="21"/>
      <c r="G283" s="21"/>
      <c r="H283" s="28"/>
      <c r="N283" s="24">
        <f>N284</f>
        <v>163759</v>
      </c>
      <c r="S283" s="24">
        <v>213766.24</v>
      </c>
      <c r="T283" s="106"/>
      <c r="U283" s="24">
        <f aca="true" t="shared" si="26" ref="U283:V286">U284</f>
        <v>110000</v>
      </c>
      <c r="V283" s="24">
        <f t="shared" si="26"/>
        <v>138000</v>
      </c>
    </row>
    <row r="284" spans="1:22" ht="183" customHeight="1">
      <c r="A284" s="25">
        <f t="shared" si="19"/>
        <v>229</v>
      </c>
      <c r="B284" s="34" t="s">
        <v>197</v>
      </c>
      <c r="C284" s="23" t="s">
        <v>66</v>
      </c>
      <c r="D284" s="21" t="s">
        <v>104</v>
      </c>
      <c r="E284" s="21" t="s">
        <v>260</v>
      </c>
      <c r="F284" s="21"/>
      <c r="G284" s="21"/>
      <c r="H284" s="28"/>
      <c r="N284" s="28">
        <f>N285</f>
        <v>163759</v>
      </c>
      <c r="S284" s="28">
        <v>213766.24</v>
      </c>
      <c r="T284" s="90"/>
      <c r="U284" s="28">
        <f t="shared" si="26"/>
        <v>110000</v>
      </c>
      <c r="V284" s="28">
        <f t="shared" si="26"/>
        <v>138000</v>
      </c>
    </row>
    <row r="285" spans="1:22" ht="67.5" customHeight="1">
      <c r="A285" s="25">
        <f t="shared" si="19"/>
        <v>230</v>
      </c>
      <c r="B285" s="33" t="s">
        <v>284</v>
      </c>
      <c r="C285" s="23" t="s">
        <v>66</v>
      </c>
      <c r="D285" s="21" t="s">
        <v>104</v>
      </c>
      <c r="E285" s="21" t="s">
        <v>260</v>
      </c>
      <c r="F285" s="21" t="s">
        <v>109</v>
      </c>
      <c r="G285" s="21"/>
      <c r="H285" s="28"/>
      <c r="N285" s="28">
        <f>N286</f>
        <v>163759</v>
      </c>
      <c r="S285" s="28">
        <v>213766.24</v>
      </c>
      <c r="T285" s="90"/>
      <c r="U285" s="28">
        <f t="shared" si="26"/>
        <v>110000</v>
      </c>
      <c r="V285" s="28">
        <f t="shared" si="26"/>
        <v>138000</v>
      </c>
    </row>
    <row r="286" spans="1:22" ht="85.5" customHeight="1">
      <c r="A286" s="25">
        <f t="shared" si="19"/>
        <v>231</v>
      </c>
      <c r="B286" s="33" t="s">
        <v>264</v>
      </c>
      <c r="C286" s="23" t="s">
        <v>66</v>
      </c>
      <c r="D286" s="21" t="s">
        <v>104</v>
      </c>
      <c r="E286" s="21" t="s">
        <v>260</v>
      </c>
      <c r="F286" s="21" t="s">
        <v>59</v>
      </c>
      <c r="G286" s="21"/>
      <c r="H286" s="28"/>
      <c r="N286" s="28">
        <f>N287</f>
        <v>163759</v>
      </c>
      <c r="S286" s="28">
        <v>213766.24</v>
      </c>
      <c r="T286" s="90"/>
      <c r="U286" s="28">
        <f t="shared" si="26"/>
        <v>110000</v>
      </c>
      <c r="V286" s="28">
        <f t="shared" si="26"/>
        <v>138000</v>
      </c>
    </row>
    <row r="287" spans="1:22" ht="33.75" customHeight="1">
      <c r="A287" s="25">
        <f t="shared" si="19"/>
        <v>232</v>
      </c>
      <c r="B287" s="26" t="s">
        <v>304</v>
      </c>
      <c r="C287" s="23" t="s">
        <v>66</v>
      </c>
      <c r="D287" s="21" t="s">
        <v>104</v>
      </c>
      <c r="E287" s="21" t="s">
        <v>260</v>
      </c>
      <c r="F287" s="21" t="s">
        <v>60</v>
      </c>
      <c r="G287" s="21"/>
      <c r="H287" s="28"/>
      <c r="N287" s="28">
        <f>N288+N289</f>
        <v>163759</v>
      </c>
      <c r="S287" s="28">
        <v>213766.24</v>
      </c>
      <c r="T287" s="90"/>
      <c r="U287" s="28">
        <f>U288+U289</f>
        <v>110000</v>
      </c>
      <c r="V287" s="28">
        <f>V288+V289</f>
        <v>138000</v>
      </c>
    </row>
    <row r="288" spans="1:23" s="8" customFormat="1" ht="26.25">
      <c r="A288" s="25">
        <f t="shared" si="19"/>
        <v>233</v>
      </c>
      <c r="B288" s="29" t="s">
        <v>33</v>
      </c>
      <c r="C288" s="23" t="s">
        <v>66</v>
      </c>
      <c r="D288" s="21" t="s">
        <v>104</v>
      </c>
      <c r="E288" s="21" t="s">
        <v>260</v>
      </c>
      <c r="F288" s="21" t="s">
        <v>60</v>
      </c>
      <c r="G288" s="21" t="s">
        <v>32</v>
      </c>
      <c r="H288" s="28"/>
      <c r="I288" s="16"/>
      <c r="J288" s="16"/>
      <c r="K288" s="16"/>
      <c r="L288" s="16"/>
      <c r="M288" s="16"/>
      <c r="N288" s="28">
        <v>10000</v>
      </c>
      <c r="O288" s="92"/>
      <c r="P288" s="92"/>
      <c r="Q288" s="92"/>
      <c r="R288" s="92"/>
      <c r="S288" s="93">
        <v>113766.24</v>
      </c>
      <c r="T288" s="85"/>
      <c r="U288" s="28">
        <v>10000</v>
      </c>
      <c r="V288" s="28">
        <v>38000</v>
      </c>
      <c r="W288" s="16"/>
    </row>
    <row r="289" spans="1:23" s="8" customFormat="1" ht="26.25">
      <c r="A289" s="25">
        <f t="shared" si="19"/>
        <v>234</v>
      </c>
      <c r="B289" s="29" t="s">
        <v>31</v>
      </c>
      <c r="C289" s="23" t="s">
        <v>66</v>
      </c>
      <c r="D289" s="21" t="s">
        <v>104</v>
      </c>
      <c r="E289" s="21" t="s">
        <v>260</v>
      </c>
      <c r="F289" s="21" t="s">
        <v>60</v>
      </c>
      <c r="G289" s="21" t="s">
        <v>30</v>
      </c>
      <c r="H289" s="28"/>
      <c r="I289" s="16"/>
      <c r="J289" s="16"/>
      <c r="K289" s="16"/>
      <c r="L289" s="16"/>
      <c r="M289" s="16"/>
      <c r="N289" s="28">
        <v>153759</v>
      </c>
      <c r="O289" s="92"/>
      <c r="P289" s="92"/>
      <c r="Q289" s="92"/>
      <c r="R289" s="92"/>
      <c r="S289" s="93">
        <v>100000</v>
      </c>
      <c r="T289" s="85"/>
      <c r="U289" s="28">
        <v>100000</v>
      </c>
      <c r="V289" s="28">
        <v>100000</v>
      </c>
      <c r="W289" s="1">
        <v>80966.22</v>
      </c>
    </row>
    <row r="290" spans="1:22" ht="26.25">
      <c r="A290" s="25">
        <f t="shared" si="19"/>
        <v>235</v>
      </c>
      <c r="B290" s="48" t="s">
        <v>137</v>
      </c>
      <c r="C290" s="23" t="s">
        <v>66</v>
      </c>
      <c r="D290" s="23" t="s">
        <v>104</v>
      </c>
      <c r="E290" s="23" t="s">
        <v>167</v>
      </c>
      <c r="F290" s="23"/>
      <c r="G290" s="23"/>
      <c r="H290" s="24"/>
      <c r="I290" s="32"/>
      <c r="J290" s="32"/>
      <c r="K290" s="32"/>
      <c r="L290" s="32"/>
      <c r="M290" s="32"/>
      <c r="N290" s="24">
        <f aca="true" t="shared" si="27" ref="N290:N295">N291</f>
        <v>10000</v>
      </c>
      <c r="S290" s="24">
        <v>59000</v>
      </c>
      <c r="T290" s="106"/>
      <c r="U290" s="24">
        <f aca="true" t="shared" si="28" ref="U290:V295">U291</f>
        <v>10000</v>
      </c>
      <c r="V290" s="24">
        <f t="shared" si="28"/>
        <v>59000</v>
      </c>
    </row>
    <row r="291" spans="1:22" ht="51">
      <c r="A291" s="25">
        <f t="shared" si="19"/>
        <v>236</v>
      </c>
      <c r="B291" s="48" t="s">
        <v>256</v>
      </c>
      <c r="C291" s="23" t="s">
        <v>66</v>
      </c>
      <c r="D291" s="21" t="s">
        <v>104</v>
      </c>
      <c r="E291" s="23" t="s">
        <v>257</v>
      </c>
      <c r="F291" s="21"/>
      <c r="G291" s="21"/>
      <c r="H291" s="28"/>
      <c r="N291" s="28">
        <f t="shared" si="27"/>
        <v>10000</v>
      </c>
      <c r="S291" s="28">
        <v>59000</v>
      </c>
      <c r="T291" s="90"/>
      <c r="U291" s="28">
        <f t="shared" si="28"/>
        <v>10000</v>
      </c>
      <c r="V291" s="28">
        <f t="shared" si="28"/>
        <v>59000</v>
      </c>
    </row>
    <row r="292" spans="1:22" ht="181.5" customHeight="1">
      <c r="A292" s="25">
        <f t="shared" si="19"/>
        <v>237</v>
      </c>
      <c r="B292" s="34" t="s">
        <v>197</v>
      </c>
      <c r="C292" s="23" t="s">
        <v>66</v>
      </c>
      <c r="D292" s="21" t="s">
        <v>104</v>
      </c>
      <c r="E292" s="23" t="s">
        <v>258</v>
      </c>
      <c r="F292" s="21"/>
      <c r="G292" s="21"/>
      <c r="H292" s="28"/>
      <c r="N292" s="28">
        <f t="shared" si="27"/>
        <v>10000</v>
      </c>
      <c r="S292" s="28">
        <v>59000</v>
      </c>
      <c r="T292" s="90"/>
      <c r="U292" s="28">
        <f t="shared" si="28"/>
        <v>10000</v>
      </c>
      <c r="V292" s="28">
        <f t="shared" si="28"/>
        <v>59000</v>
      </c>
    </row>
    <row r="293" spans="1:22" ht="66" customHeight="1">
      <c r="A293" s="25">
        <f t="shared" si="19"/>
        <v>238</v>
      </c>
      <c r="B293" s="33" t="s">
        <v>284</v>
      </c>
      <c r="C293" s="23" t="s">
        <v>66</v>
      </c>
      <c r="D293" s="21" t="s">
        <v>104</v>
      </c>
      <c r="E293" s="23" t="s">
        <v>258</v>
      </c>
      <c r="F293" s="21" t="s">
        <v>109</v>
      </c>
      <c r="G293" s="21"/>
      <c r="H293" s="28"/>
      <c r="N293" s="28">
        <f t="shared" si="27"/>
        <v>10000</v>
      </c>
      <c r="S293" s="28">
        <v>59000</v>
      </c>
      <c r="T293" s="90"/>
      <c r="U293" s="28">
        <f t="shared" si="28"/>
        <v>10000</v>
      </c>
      <c r="V293" s="28">
        <f t="shared" si="28"/>
        <v>59000</v>
      </c>
    </row>
    <row r="294" spans="1:22" ht="79.5" customHeight="1">
      <c r="A294" s="25">
        <f t="shared" si="19"/>
        <v>239</v>
      </c>
      <c r="B294" s="33" t="s">
        <v>264</v>
      </c>
      <c r="C294" s="23" t="s">
        <v>66</v>
      </c>
      <c r="D294" s="21" t="s">
        <v>104</v>
      </c>
      <c r="E294" s="23" t="s">
        <v>258</v>
      </c>
      <c r="F294" s="21" t="s">
        <v>59</v>
      </c>
      <c r="G294" s="21"/>
      <c r="H294" s="28"/>
      <c r="N294" s="28">
        <f t="shared" si="27"/>
        <v>10000</v>
      </c>
      <c r="S294" s="28">
        <v>59000</v>
      </c>
      <c r="T294" s="90"/>
      <c r="U294" s="28">
        <f t="shared" si="28"/>
        <v>10000</v>
      </c>
      <c r="V294" s="28">
        <f t="shared" si="28"/>
        <v>59000</v>
      </c>
    </row>
    <row r="295" spans="1:22" ht="37.5" customHeight="1">
      <c r="A295" s="25">
        <f t="shared" si="19"/>
        <v>240</v>
      </c>
      <c r="B295" s="26" t="s">
        <v>304</v>
      </c>
      <c r="C295" s="23" t="s">
        <v>66</v>
      </c>
      <c r="D295" s="21" t="s">
        <v>104</v>
      </c>
      <c r="E295" s="23" t="s">
        <v>258</v>
      </c>
      <c r="F295" s="21" t="s">
        <v>60</v>
      </c>
      <c r="G295" s="21"/>
      <c r="H295" s="28"/>
      <c r="N295" s="28">
        <f t="shared" si="27"/>
        <v>10000</v>
      </c>
      <c r="S295" s="28">
        <v>59000</v>
      </c>
      <c r="T295" s="90"/>
      <c r="U295" s="28">
        <f t="shared" si="28"/>
        <v>10000</v>
      </c>
      <c r="V295" s="28">
        <f t="shared" si="28"/>
        <v>59000</v>
      </c>
    </row>
    <row r="296" spans="1:23" s="8" customFormat="1" ht="26.25">
      <c r="A296" s="25">
        <f t="shared" si="19"/>
        <v>241</v>
      </c>
      <c r="B296" s="27" t="s">
        <v>35</v>
      </c>
      <c r="C296" s="23" t="s">
        <v>66</v>
      </c>
      <c r="D296" s="21" t="s">
        <v>104</v>
      </c>
      <c r="E296" s="23" t="s">
        <v>258</v>
      </c>
      <c r="F296" s="21" t="s">
        <v>60</v>
      </c>
      <c r="G296" s="21" t="s">
        <v>34</v>
      </c>
      <c r="H296" s="28"/>
      <c r="I296" s="16"/>
      <c r="J296" s="16"/>
      <c r="K296" s="16"/>
      <c r="L296" s="16"/>
      <c r="M296" s="16"/>
      <c r="N296" s="28">
        <v>10000</v>
      </c>
      <c r="O296" s="92"/>
      <c r="P296" s="92"/>
      <c r="Q296" s="92"/>
      <c r="R296" s="92"/>
      <c r="S296" s="93">
        <v>59000</v>
      </c>
      <c r="T296" s="85"/>
      <c r="U296" s="28">
        <v>10000</v>
      </c>
      <c r="V296" s="28">
        <v>59000</v>
      </c>
      <c r="W296" s="1"/>
    </row>
    <row r="297" spans="1:22" ht="26.25">
      <c r="A297" s="25">
        <f t="shared" si="19"/>
        <v>242</v>
      </c>
      <c r="B297" s="22" t="s">
        <v>72</v>
      </c>
      <c r="C297" s="23" t="s">
        <v>66</v>
      </c>
      <c r="D297" s="23" t="s">
        <v>73</v>
      </c>
      <c r="E297" s="23"/>
      <c r="F297" s="23"/>
      <c r="G297" s="23" t="s">
        <v>11</v>
      </c>
      <c r="H297" s="24" t="e">
        <f>#REF!+H323+H329</f>
        <v>#REF!</v>
      </c>
      <c r="N297" s="24">
        <f>N298+N314+N306</f>
        <v>579705</v>
      </c>
      <c r="S297" s="24">
        <v>588000</v>
      </c>
      <c r="T297" s="106"/>
      <c r="U297" s="24">
        <f>U298+U314+U306</f>
        <v>464000</v>
      </c>
      <c r="V297" s="24">
        <f>V298+V314+V306</f>
        <v>427000</v>
      </c>
    </row>
    <row r="298" spans="1:22" ht="31.5" customHeight="1">
      <c r="A298" s="25">
        <f t="shared" si="19"/>
        <v>243</v>
      </c>
      <c r="B298" s="22" t="s">
        <v>147</v>
      </c>
      <c r="C298" s="23" t="s">
        <v>66</v>
      </c>
      <c r="D298" s="23" t="s">
        <v>73</v>
      </c>
      <c r="E298" s="23" t="s">
        <v>172</v>
      </c>
      <c r="F298" s="23"/>
      <c r="G298" s="23"/>
      <c r="H298" s="24"/>
      <c r="N298" s="24">
        <f>N299</f>
        <v>40000</v>
      </c>
      <c r="S298" s="24">
        <v>83000</v>
      </c>
      <c r="T298" s="106"/>
      <c r="U298" s="24">
        <f aca="true" t="shared" si="29" ref="U298:V301">U299</f>
        <v>35000</v>
      </c>
      <c r="V298" s="24">
        <f t="shared" si="29"/>
        <v>0</v>
      </c>
    </row>
    <row r="299" spans="1:22" ht="76.5">
      <c r="A299" s="25">
        <f t="shared" si="19"/>
        <v>244</v>
      </c>
      <c r="B299" s="22" t="s">
        <v>310</v>
      </c>
      <c r="C299" s="23" t="s">
        <v>66</v>
      </c>
      <c r="D299" s="23" t="s">
        <v>73</v>
      </c>
      <c r="E299" s="23" t="s">
        <v>184</v>
      </c>
      <c r="F299" s="23"/>
      <c r="G299" s="23"/>
      <c r="H299" s="24"/>
      <c r="N299" s="24">
        <f>N300</f>
        <v>40000</v>
      </c>
      <c r="S299" s="24">
        <v>83000</v>
      </c>
      <c r="T299" s="106"/>
      <c r="U299" s="24">
        <f t="shared" si="29"/>
        <v>35000</v>
      </c>
      <c r="V299" s="24">
        <f t="shared" si="29"/>
        <v>0</v>
      </c>
    </row>
    <row r="300" spans="1:22" ht="51">
      <c r="A300" s="25">
        <f t="shared" si="19"/>
        <v>245</v>
      </c>
      <c r="B300" s="57" t="s">
        <v>280</v>
      </c>
      <c r="C300" s="23" t="s">
        <v>66</v>
      </c>
      <c r="D300" s="23" t="s">
        <v>73</v>
      </c>
      <c r="E300" s="23" t="s">
        <v>184</v>
      </c>
      <c r="F300" s="23"/>
      <c r="G300" s="23"/>
      <c r="H300" s="24"/>
      <c r="I300" s="32"/>
      <c r="J300" s="32"/>
      <c r="K300" s="32"/>
      <c r="L300" s="32"/>
      <c r="M300" s="32"/>
      <c r="N300" s="24">
        <f>N301</f>
        <v>40000</v>
      </c>
      <c r="S300" s="24">
        <v>83000</v>
      </c>
      <c r="T300" s="106"/>
      <c r="U300" s="24">
        <f t="shared" si="29"/>
        <v>35000</v>
      </c>
      <c r="V300" s="24">
        <f t="shared" si="29"/>
        <v>0</v>
      </c>
    </row>
    <row r="301" spans="1:22" ht="173.25" customHeight="1">
      <c r="A301" s="25">
        <f t="shared" si="19"/>
        <v>246</v>
      </c>
      <c r="B301" s="34" t="s">
        <v>197</v>
      </c>
      <c r="C301" s="23" t="s">
        <v>66</v>
      </c>
      <c r="D301" s="23" t="s">
        <v>73</v>
      </c>
      <c r="E301" s="23" t="s">
        <v>228</v>
      </c>
      <c r="F301" s="23"/>
      <c r="G301" s="23"/>
      <c r="H301" s="24"/>
      <c r="N301" s="24">
        <f>N302</f>
        <v>40000</v>
      </c>
      <c r="S301" s="24">
        <v>83000</v>
      </c>
      <c r="T301" s="106"/>
      <c r="U301" s="24">
        <f t="shared" si="29"/>
        <v>35000</v>
      </c>
      <c r="V301" s="24">
        <f t="shared" si="29"/>
        <v>0</v>
      </c>
    </row>
    <row r="302" spans="1:22" ht="51">
      <c r="A302" s="25">
        <f t="shared" si="19"/>
        <v>247</v>
      </c>
      <c r="B302" s="33" t="s">
        <v>284</v>
      </c>
      <c r="C302" s="23" t="s">
        <v>66</v>
      </c>
      <c r="D302" s="23" t="s">
        <v>73</v>
      </c>
      <c r="E302" s="23" t="s">
        <v>228</v>
      </c>
      <c r="F302" s="23" t="s">
        <v>109</v>
      </c>
      <c r="G302" s="23"/>
      <c r="H302" s="24"/>
      <c r="N302" s="24">
        <f>N304</f>
        <v>40000</v>
      </c>
      <c r="S302" s="24">
        <v>83000</v>
      </c>
      <c r="T302" s="106"/>
      <c r="U302" s="24">
        <f>U304</f>
        <v>35000</v>
      </c>
      <c r="V302" s="24">
        <f>V304</f>
        <v>0</v>
      </c>
    </row>
    <row r="303" spans="1:22" ht="76.5">
      <c r="A303" s="25">
        <f t="shared" si="19"/>
        <v>248</v>
      </c>
      <c r="B303" s="33" t="s">
        <v>264</v>
      </c>
      <c r="C303" s="23" t="s">
        <v>66</v>
      </c>
      <c r="D303" s="23" t="s">
        <v>73</v>
      </c>
      <c r="E303" s="23" t="s">
        <v>228</v>
      </c>
      <c r="F303" s="23" t="s">
        <v>59</v>
      </c>
      <c r="G303" s="23"/>
      <c r="H303" s="24"/>
      <c r="N303" s="24">
        <f>N304</f>
        <v>40000</v>
      </c>
      <c r="S303" s="24">
        <v>83000</v>
      </c>
      <c r="T303" s="106"/>
      <c r="U303" s="24">
        <f>U304</f>
        <v>35000</v>
      </c>
      <c r="V303" s="24">
        <f>V304</f>
        <v>0</v>
      </c>
    </row>
    <row r="304" spans="1:22" ht="26.25">
      <c r="A304" s="25">
        <f t="shared" si="19"/>
        <v>249</v>
      </c>
      <c r="B304" s="26" t="s">
        <v>304</v>
      </c>
      <c r="C304" s="23" t="s">
        <v>66</v>
      </c>
      <c r="D304" s="23" t="s">
        <v>73</v>
      </c>
      <c r="E304" s="23" t="s">
        <v>228</v>
      </c>
      <c r="F304" s="23" t="s">
        <v>60</v>
      </c>
      <c r="G304" s="23"/>
      <c r="H304" s="24"/>
      <c r="N304" s="24">
        <f>N305</f>
        <v>40000</v>
      </c>
      <c r="S304" s="24">
        <v>83000</v>
      </c>
      <c r="T304" s="106"/>
      <c r="U304" s="24">
        <f>U305</f>
        <v>35000</v>
      </c>
      <c r="V304" s="24">
        <f>V305</f>
        <v>0</v>
      </c>
    </row>
    <row r="305" spans="1:23" s="8" customFormat="1" ht="26.25">
      <c r="A305" s="25">
        <f t="shared" si="19"/>
        <v>250</v>
      </c>
      <c r="B305" s="30" t="s">
        <v>37</v>
      </c>
      <c r="C305" s="23" t="s">
        <v>66</v>
      </c>
      <c r="D305" s="21" t="s">
        <v>73</v>
      </c>
      <c r="E305" s="21" t="s">
        <v>228</v>
      </c>
      <c r="F305" s="21" t="s">
        <v>60</v>
      </c>
      <c r="G305" s="21" t="s">
        <v>34</v>
      </c>
      <c r="H305" s="28"/>
      <c r="I305" s="16"/>
      <c r="J305" s="16"/>
      <c r="K305" s="16"/>
      <c r="L305" s="16"/>
      <c r="M305" s="16"/>
      <c r="N305" s="28">
        <v>40000</v>
      </c>
      <c r="O305" s="92"/>
      <c r="P305" s="92"/>
      <c r="Q305" s="92"/>
      <c r="R305" s="92"/>
      <c r="S305" s="93">
        <v>83000</v>
      </c>
      <c r="T305" s="85"/>
      <c r="U305" s="28">
        <v>35000</v>
      </c>
      <c r="V305" s="28">
        <v>0</v>
      </c>
      <c r="W305" s="1">
        <v>33228</v>
      </c>
    </row>
    <row r="306" spans="1:23" s="8" customFormat="1" ht="102">
      <c r="A306" s="25">
        <v>251</v>
      </c>
      <c r="B306" s="22" t="s">
        <v>347</v>
      </c>
      <c r="C306" s="23" t="s">
        <v>66</v>
      </c>
      <c r="D306" s="23" t="s">
        <v>73</v>
      </c>
      <c r="E306" s="23" t="s">
        <v>348</v>
      </c>
      <c r="F306" s="21"/>
      <c r="G306" s="21"/>
      <c r="H306" s="28"/>
      <c r="I306" s="16"/>
      <c r="J306" s="16"/>
      <c r="K306" s="16"/>
      <c r="L306" s="16"/>
      <c r="M306" s="16"/>
      <c r="N306" s="28">
        <f>N307</f>
        <v>368705</v>
      </c>
      <c r="O306" s="92"/>
      <c r="P306" s="92"/>
      <c r="Q306" s="92"/>
      <c r="R306" s="92"/>
      <c r="S306" s="93"/>
      <c r="T306" s="85"/>
      <c r="U306" s="28">
        <f aca="true" t="shared" si="30" ref="U306:V309">U307</f>
        <v>0</v>
      </c>
      <c r="V306" s="28">
        <f t="shared" si="30"/>
        <v>0</v>
      </c>
      <c r="W306" s="1"/>
    </row>
    <row r="307" spans="1:23" s="8" customFormat="1" ht="204">
      <c r="A307" s="25">
        <v>252</v>
      </c>
      <c r="B307" s="34" t="s">
        <v>197</v>
      </c>
      <c r="C307" s="23" t="s">
        <v>66</v>
      </c>
      <c r="D307" s="21" t="s">
        <v>73</v>
      </c>
      <c r="E307" s="23" t="s">
        <v>349</v>
      </c>
      <c r="F307" s="21"/>
      <c r="G307" s="21"/>
      <c r="H307" s="28"/>
      <c r="I307" s="16"/>
      <c r="J307" s="16"/>
      <c r="K307" s="16"/>
      <c r="L307" s="16"/>
      <c r="M307" s="16"/>
      <c r="N307" s="28">
        <f>N308</f>
        <v>368705</v>
      </c>
      <c r="O307" s="92"/>
      <c r="P307" s="92"/>
      <c r="Q307" s="92"/>
      <c r="R307" s="92"/>
      <c r="S307" s="93"/>
      <c r="T307" s="85"/>
      <c r="U307" s="28">
        <f t="shared" si="30"/>
        <v>0</v>
      </c>
      <c r="V307" s="28">
        <f t="shared" si="30"/>
        <v>0</v>
      </c>
      <c r="W307" s="1"/>
    </row>
    <row r="308" spans="1:23" s="8" customFormat="1" ht="51">
      <c r="A308" s="25">
        <v>253</v>
      </c>
      <c r="B308" s="33" t="s">
        <v>284</v>
      </c>
      <c r="C308" s="23" t="s">
        <v>66</v>
      </c>
      <c r="D308" s="21" t="s">
        <v>73</v>
      </c>
      <c r="E308" s="21" t="s">
        <v>349</v>
      </c>
      <c r="F308" s="21" t="s">
        <v>109</v>
      </c>
      <c r="G308" s="21"/>
      <c r="H308" s="28"/>
      <c r="I308" s="16"/>
      <c r="J308" s="16"/>
      <c r="K308" s="16"/>
      <c r="L308" s="16"/>
      <c r="M308" s="16"/>
      <c r="N308" s="28">
        <f>N309</f>
        <v>368705</v>
      </c>
      <c r="O308" s="92"/>
      <c r="P308" s="92"/>
      <c r="Q308" s="92"/>
      <c r="R308" s="92"/>
      <c r="S308" s="93"/>
      <c r="T308" s="85"/>
      <c r="U308" s="28">
        <f t="shared" si="30"/>
        <v>0</v>
      </c>
      <c r="V308" s="28">
        <f t="shared" si="30"/>
        <v>0</v>
      </c>
      <c r="W308" s="1"/>
    </row>
    <row r="309" spans="1:23" s="8" customFormat="1" ht="76.5">
      <c r="A309" s="25">
        <v>254</v>
      </c>
      <c r="B309" s="33" t="s">
        <v>264</v>
      </c>
      <c r="C309" s="23" t="s">
        <v>66</v>
      </c>
      <c r="D309" s="21" t="s">
        <v>73</v>
      </c>
      <c r="E309" s="21" t="s">
        <v>349</v>
      </c>
      <c r="F309" s="21" t="s">
        <v>59</v>
      </c>
      <c r="G309" s="21"/>
      <c r="H309" s="28"/>
      <c r="I309" s="16"/>
      <c r="J309" s="16"/>
      <c r="K309" s="16"/>
      <c r="L309" s="16"/>
      <c r="M309" s="16"/>
      <c r="N309" s="28">
        <f>N310</f>
        <v>368705</v>
      </c>
      <c r="O309" s="92"/>
      <c r="P309" s="92"/>
      <c r="Q309" s="92"/>
      <c r="R309" s="92"/>
      <c r="S309" s="93"/>
      <c r="T309" s="85"/>
      <c r="U309" s="28">
        <f t="shared" si="30"/>
        <v>0</v>
      </c>
      <c r="V309" s="28">
        <f t="shared" si="30"/>
        <v>0</v>
      </c>
      <c r="W309" s="1"/>
    </row>
    <row r="310" spans="1:23" s="8" customFormat="1" ht="26.25">
      <c r="A310" s="25">
        <v>255</v>
      </c>
      <c r="B310" s="26" t="s">
        <v>304</v>
      </c>
      <c r="C310" s="23" t="s">
        <v>66</v>
      </c>
      <c r="D310" s="21" t="s">
        <v>73</v>
      </c>
      <c r="E310" s="21" t="s">
        <v>349</v>
      </c>
      <c r="F310" s="21" t="s">
        <v>60</v>
      </c>
      <c r="G310" s="21"/>
      <c r="H310" s="28"/>
      <c r="I310" s="16"/>
      <c r="J310" s="16"/>
      <c r="K310" s="16"/>
      <c r="L310" s="16"/>
      <c r="M310" s="16"/>
      <c r="N310" s="28">
        <f>N311+N312+N313</f>
        <v>368705</v>
      </c>
      <c r="O310" s="92"/>
      <c r="P310" s="92"/>
      <c r="Q310" s="92"/>
      <c r="R310" s="92"/>
      <c r="S310" s="93"/>
      <c r="T310" s="85"/>
      <c r="U310" s="28">
        <f>U311+U312+U313</f>
        <v>0</v>
      </c>
      <c r="V310" s="28">
        <f>V311+V312+V313</f>
        <v>0</v>
      </c>
      <c r="W310" s="1"/>
    </row>
    <row r="311" spans="1:23" s="8" customFormat="1" ht="26.25">
      <c r="A311" s="25">
        <v>256</v>
      </c>
      <c r="B311" s="29" t="s">
        <v>33</v>
      </c>
      <c r="C311" s="23" t="s">
        <v>66</v>
      </c>
      <c r="D311" s="21" t="s">
        <v>73</v>
      </c>
      <c r="E311" s="21" t="s">
        <v>349</v>
      </c>
      <c r="F311" s="21" t="s">
        <v>60</v>
      </c>
      <c r="G311" s="21" t="s">
        <v>32</v>
      </c>
      <c r="H311" s="28"/>
      <c r="I311" s="16"/>
      <c r="J311" s="16"/>
      <c r="K311" s="16"/>
      <c r="L311" s="16"/>
      <c r="M311" s="16"/>
      <c r="N311" s="28">
        <v>0</v>
      </c>
      <c r="O311" s="92"/>
      <c r="P311" s="92"/>
      <c r="Q311" s="92"/>
      <c r="R311" s="92"/>
      <c r="S311" s="93"/>
      <c r="T311" s="85"/>
      <c r="U311" s="28"/>
      <c r="V311" s="28"/>
      <c r="W311" s="1"/>
    </row>
    <row r="312" spans="1:23" s="8" customFormat="1" ht="26.25">
      <c r="A312" s="25">
        <v>257</v>
      </c>
      <c r="B312" s="27" t="s">
        <v>35</v>
      </c>
      <c r="C312" s="23" t="s">
        <v>66</v>
      </c>
      <c r="D312" s="21" t="s">
        <v>73</v>
      </c>
      <c r="E312" s="21" t="s">
        <v>349</v>
      </c>
      <c r="F312" s="21" t="s">
        <v>60</v>
      </c>
      <c r="G312" s="21" t="s">
        <v>34</v>
      </c>
      <c r="H312" s="28"/>
      <c r="I312" s="16"/>
      <c r="J312" s="16"/>
      <c r="K312" s="16"/>
      <c r="L312" s="16"/>
      <c r="M312" s="16"/>
      <c r="N312" s="28">
        <v>0</v>
      </c>
      <c r="O312" s="92"/>
      <c r="P312" s="92"/>
      <c r="Q312" s="92"/>
      <c r="R312" s="92"/>
      <c r="S312" s="93"/>
      <c r="T312" s="85"/>
      <c r="U312" s="28"/>
      <c r="V312" s="28"/>
      <c r="W312" s="1"/>
    </row>
    <row r="313" spans="1:23" s="8" customFormat="1" ht="26.25">
      <c r="A313" s="25">
        <v>258</v>
      </c>
      <c r="B313" s="30" t="s">
        <v>37</v>
      </c>
      <c r="C313" s="23" t="s">
        <v>66</v>
      </c>
      <c r="D313" s="21" t="s">
        <v>73</v>
      </c>
      <c r="E313" s="21" t="s">
        <v>349</v>
      </c>
      <c r="F313" s="21" t="s">
        <v>60</v>
      </c>
      <c r="G313" s="21" t="s">
        <v>36</v>
      </c>
      <c r="H313" s="28"/>
      <c r="I313" s="16"/>
      <c r="J313" s="16"/>
      <c r="K313" s="16"/>
      <c r="L313" s="16"/>
      <c r="M313" s="16"/>
      <c r="N313" s="28">
        <v>368705</v>
      </c>
      <c r="O313" s="92"/>
      <c r="P313" s="92"/>
      <c r="Q313" s="92"/>
      <c r="R313" s="92"/>
      <c r="S313" s="93"/>
      <c r="T313" s="85"/>
      <c r="U313" s="28"/>
      <c r="V313" s="28"/>
      <c r="W313" s="1">
        <v>368705</v>
      </c>
    </row>
    <row r="314" spans="1:22" ht="26.25">
      <c r="A314" s="25">
        <v>259</v>
      </c>
      <c r="B314" s="26" t="s">
        <v>137</v>
      </c>
      <c r="C314" s="23" t="s">
        <v>66</v>
      </c>
      <c r="D314" s="23" t="s">
        <v>73</v>
      </c>
      <c r="E314" s="23" t="s">
        <v>167</v>
      </c>
      <c r="F314" s="23"/>
      <c r="G314" s="23"/>
      <c r="H314" s="24"/>
      <c r="I314" s="32"/>
      <c r="J314" s="32"/>
      <c r="K314" s="32"/>
      <c r="L314" s="32"/>
      <c r="M314" s="32"/>
      <c r="N314" s="24">
        <f>N315+N323+N329</f>
        <v>171000</v>
      </c>
      <c r="O314" s="92"/>
      <c r="P314" s="92"/>
      <c r="Q314" s="92"/>
      <c r="R314" s="92"/>
      <c r="S314" s="109">
        <v>505000</v>
      </c>
      <c r="T314" s="110"/>
      <c r="U314" s="24">
        <f>U315+U323+U329</f>
        <v>429000</v>
      </c>
      <c r="V314" s="24">
        <f>V315+V323+V329</f>
        <v>427000</v>
      </c>
    </row>
    <row r="315" spans="1:22" ht="51">
      <c r="A315" s="25">
        <f t="shared" si="19"/>
        <v>260</v>
      </c>
      <c r="B315" s="22" t="s">
        <v>146</v>
      </c>
      <c r="C315" s="23" t="s">
        <v>66</v>
      </c>
      <c r="D315" s="23" t="s">
        <v>73</v>
      </c>
      <c r="E315" s="23" t="s">
        <v>200</v>
      </c>
      <c r="F315" s="21"/>
      <c r="G315" s="23" t="s">
        <v>11</v>
      </c>
      <c r="H315" s="24">
        <f>H316</f>
        <v>0</v>
      </c>
      <c r="N315" s="24">
        <f>N316</f>
        <v>164000</v>
      </c>
      <c r="S315" s="24">
        <v>460000</v>
      </c>
      <c r="T315" s="106"/>
      <c r="U315" s="24">
        <f aca="true" t="shared" si="31" ref="U315:V318">U316</f>
        <v>425000</v>
      </c>
      <c r="V315" s="24">
        <f t="shared" si="31"/>
        <v>420000</v>
      </c>
    </row>
    <row r="316" spans="1:22" ht="183" customHeight="1">
      <c r="A316" s="25">
        <f t="shared" si="19"/>
        <v>261</v>
      </c>
      <c r="B316" s="34" t="s">
        <v>197</v>
      </c>
      <c r="C316" s="23" t="s">
        <v>66</v>
      </c>
      <c r="D316" s="23" t="s">
        <v>73</v>
      </c>
      <c r="E316" s="23" t="s">
        <v>229</v>
      </c>
      <c r="F316" s="23"/>
      <c r="G316" s="23"/>
      <c r="H316" s="24"/>
      <c r="I316" s="32"/>
      <c r="J316" s="32"/>
      <c r="K316" s="32"/>
      <c r="L316" s="32"/>
      <c r="M316" s="32"/>
      <c r="N316" s="24">
        <f>N317</f>
        <v>164000</v>
      </c>
      <c r="S316" s="24">
        <v>460000</v>
      </c>
      <c r="T316" s="106"/>
      <c r="U316" s="24">
        <f t="shared" si="31"/>
        <v>425000</v>
      </c>
      <c r="V316" s="24">
        <f t="shared" si="31"/>
        <v>420000</v>
      </c>
    </row>
    <row r="317" spans="1:22" ht="54.75" customHeight="1">
      <c r="A317" s="25">
        <f t="shared" si="19"/>
        <v>262</v>
      </c>
      <c r="B317" s="33" t="s">
        <v>284</v>
      </c>
      <c r="C317" s="23" t="s">
        <v>66</v>
      </c>
      <c r="D317" s="23" t="s">
        <v>73</v>
      </c>
      <c r="E317" s="23" t="s">
        <v>229</v>
      </c>
      <c r="F317" s="23" t="s">
        <v>109</v>
      </c>
      <c r="G317" s="23"/>
      <c r="H317" s="24" t="e">
        <f>#REF!</f>
        <v>#REF!</v>
      </c>
      <c r="N317" s="24">
        <f>N318</f>
        <v>164000</v>
      </c>
      <c r="S317" s="24">
        <v>460000</v>
      </c>
      <c r="T317" s="106"/>
      <c r="U317" s="24">
        <f t="shared" si="31"/>
        <v>425000</v>
      </c>
      <c r="V317" s="24">
        <f t="shared" si="31"/>
        <v>420000</v>
      </c>
    </row>
    <row r="318" spans="1:22" ht="76.5">
      <c r="A318" s="25">
        <f t="shared" si="19"/>
        <v>263</v>
      </c>
      <c r="B318" s="33" t="s">
        <v>264</v>
      </c>
      <c r="C318" s="23" t="s">
        <v>66</v>
      </c>
      <c r="D318" s="23" t="s">
        <v>73</v>
      </c>
      <c r="E318" s="23" t="s">
        <v>229</v>
      </c>
      <c r="F318" s="23" t="s">
        <v>59</v>
      </c>
      <c r="G318" s="23"/>
      <c r="H318" s="24"/>
      <c r="N318" s="24">
        <f>N319</f>
        <v>164000</v>
      </c>
      <c r="S318" s="24">
        <v>460000</v>
      </c>
      <c r="T318" s="106"/>
      <c r="U318" s="24">
        <f t="shared" si="31"/>
        <v>425000</v>
      </c>
      <c r="V318" s="24">
        <f t="shared" si="31"/>
        <v>420000</v>
      </c>
    </row>
    <row r="319" spans="1:22" ht="26.25">
      <c r="A319" s="25">
        <f t="shared" si="19"/>
        <v>264</v>
      </c>
      <c r="B319" s="26" t="s">
        <v>304</v>
      </c>
      <c r="C319" s="23" t="s">
        <v>66</v>
      </c>
      <c r="D319" s="23" t="s">
        <v>73</v>
      </c>
      <c r="E319" s="23" t="s">
        <v>229</v>
      </c>
      <c r="F319" s="23" t="s">
        <v>60</v>
      </c>
      <c r="G319" s="23"/>
      <c r="H319" s="24">
        <f>H321+H322</f>
        <v>241414</v>
      </c>
      <c r="N319" s="24">
        <f>N321+N322+N320</f>
        <v>164000</v>
      </c>
      <c r="S319" s="24">
        <v>460000</v>
      </c>
      <c r="T319" s="106"/>
      <c r="U319" s="24">
        <f>U321+U322+U320</f>
        <v>425000</v>
      </c>
      <c r="V319" s="24">
        <f>V321+V322+V320</f>
        <v>420000</v>
      </c>
    </row>
    <row r="320" spans="1:23" ht="26.25">
      <c r="A320" s="25"/>
      <c r="B320" s="29" t="s">
        <v>315</v>
      </c>
      <c r="C320" s="23" t="s">
        <v>66</v>
      </c>
      <c r="D320" s="21" t="s">
        <v>73</v>
      </c>
      <c r="E320" s="21" t="s">
        <v>229</v>
      </c>
      <c r="F320" s="21" t="s">
        <v>60</v>
      </c>
      <c r="G320" s="21" t="s">
        <v>314</v>
      </c>
      <c r="H320" s="24"/>
      <c r="N320" s="28">
        <v>30000</v>
      </c>
      <c r="S320" s="24"/>
      <c r="T320" s="106"/>
      <c r="U320" s="28">
        <v>10000</v>
      </c>
      <c r="V320" s="28">
        <v>5000</v>
      </c>
      <c r="W320" s="1">
        <v>24444</v>
      </c>
    </row>
    <row r="321" spans="1:23" s="8" customFormat="1" ht="26.25">
      <c r="A321" s="25">
        <f>A319+1</f>
        <v>265</v>
      </c>
      <c r="B321" s="30" t="s">
        <v>31</v>
      </c>
      <c r="C321" s="23" t="s">
        <v>66</v>
      </c>
      <c r="D321" s="21" t="s">
        <v>73</v>
      </c>
      <c r="E321" s="21" t="s">
        <v>229</v>
      </c>
      <c r="F321" s="21" t="s">
        <v>60</v>
      </c>
      <c r="G321" s="21" t="s">
        <v>30</v>
      </c>
      <c r="H321" s="28">
        <v>231414</v>
      </c>
      <c r="I321" s="16"/>
      <c r="J321" s="16"/>
      <c r="K321" s="16"/>
      <c r="L321" s="16"/>
      <c r="M321" s="16"/>
      <c r="N321" s="28">
        <v>134000</v>
      </c>
      <c r="O321" s="92"/>
      <c r="P321" s="92"/>
      <c r="Q321" s="92"/>
      <c r="R321" s="92"/>
      <c r="S321" s="93">
        <v>450000</v>
      </c>
      <c r="T321" s="85"/>
      <c r="U321" s="28">
        <v>410000</v>
      </c>
      <c r="V321" s="28">
        <v>410000</v>
      </c>
      <c r="W321" s="1">
        <v>112339.55</v>
      </c>
    </row>
    <row r="322" spans="1:23" s="8" customFormat="1" ht="26.25" customHeight="1">
      <c r="A322" s="25">
        <f t="shared" si="19"/>
        <v>266</v>
      </c>
      <c r="B322" s="96" t="s">
        <v>333</v>
      </c>
      <c r="C322" s="23" t="s">
        <v>66</v>
      </c>
      <c r="D322" s="21" t="s">
        <v>73</v>
      </c>
      <c r="E322" s="21" t="s">
        <v>229</v>
      </c>
      <c r="F322" s="21" t="s">
        <v>60</v>
      </c>
      <c r="G322" s="21" t="s">
        <v>331</v>
      </c>
      <c r="H322" s="28">
        <v>10000</v>
      </c>
      <c r="I322" s="16"/>
      <c r="J322" s="16"/>
      <c r="K322" s="16"/>
      <c r="L322" s="16"/>
      <c r="M322" s="16"/>
      <c r="N322" s="28">
        <v>0</v>
      </c>
      <c r="O322" s="92"/>
      <c r="P322" s="92"/>
      <c r="Q322" s="92"/>
      <c r="R322" s="92"/>
      <c r="S322" s="93">
        <v>10000</v>
      </c>
      <c r="T322" s="85"/>
      <c r="U322" s="28">
        <v>5000</v>
      </c>
      <c r="V322" s="28">
        <v>5000</v>
      </c>
      <c r="W322" s="1"/>
    </row>
    <row r="323" spans="1:22" ht="51">
      <c r="A323" s="25">
        <f t="shared" si="19"/>
        <v>267</v>
      </c>
      <c r="B323" s="22" t="s">
        <v>140</v>
      </c>
      <c r="C323" s="23" t="s">
        <v>66</v>
      </c>
      <c r="D323" s="23" t="s">
        <v>73</v>
      </c>
      <c r="E323" s="23" t="s">
        <v>201</v>
      </c>
      <c r="F323" s="21"/>
      <c r="G323" s="21"/>
      <c r="H323" s="24" t="e">
        <f>H325</f>
        <v>#REF!</v>
      </c>
      <c r="N323" s="24">
        <f>N325</f>
        <v>3000</v>
      </c>
      <c r="S323" s="24">
        <v>5000</v>
      </c>
      <c r="T323" s="106"/>
      <c r="U323" s="24">
        <f>U325</f>
        <v>2000</v>
      </c>
      <c r="V323" s="24">
        <f>V325</f>
        <v>3000</v>
      </c>
    </row>
    <row r="324" spans="1:22" ht="176.25" customHeight="1">
      <c r="A324" s="25">
        <f t="shared" si="19"/>
        <v>268</v>
      </c>
      <c r="B324" s="34" t="s">
        <v>197</v>
      </c>
      <c r="C324" s="23" t="s">
        <v>66</v>
      </c>
      <c r="D324" s="23" t="s">
        <v>73</v>
      </c>
      <c r="E324" s="23" t="s">
        <v>230</v>
      </c>
      <c r="F324" s="21"/>
      <c r="G324" s="21"/>
      <c r="H324" s="24"/>
      <c r="N324" s="24">
        <f>N325</f>
        <v>3000</v>
      </c>
      <c r="S324" s="24">
        <v>5000</v>
      </c>
      <c r="T324" s="106"/>
      <c r="U324" s="24">
        <f aca="true" t="shared" si="32" ref="U324:V327">U325</f>
        <v>2000</v>
      </c>
      <c r="V324" s="24">
        <f t="shared" si="32"/>
        <v>3000</v>
      </c>
    </row>
    <row r="325" spans="1:22" ht="60" customHeight="1">
      <c r="A325" s="25">
        <f aca="true" t="shared" si="33" ref="A325:A414">A324+1</f>
        <v>269</v>
      </c>
      <c r="B325" s="33" t="s">
        <v>284</v>
      </c>
      <c r="C325" s="23" t="s">
        <v>66</v>
      </c>
      <c r="D325" s="23" t="s">
        <v>73</v>
      </c>
      <c r="E325" s="23" t="s">
        <v>230</v>
      </c>
      <c r="F325" s="23" t="s">
        <v>109</v>
      </c>
      <c r="G325" s="21"/>
      <c r="H325" s="24" t="e">
        <f>#REF!</f>
        <v>#REF!</v>
      </c>
      <c r="N325" s="24">
        <f>N326</f>
        <v>3000</v>
      </c>
      <c r="S325" s="24">
        <v>5000</v>
      </c>
      <c r="T325" s="106"/>
      <c r="U325" s="24">
        <f t="shared" si="32"/>
        <v>2000</v>
      </c>
      <c r="V325" s="24">
        <f t="shared" si="32"/>
        <v>3000</v>
      </c>
    </row>
    <row r="326" spans="1:22" ht="85.5" customHeight="1">
      <c r="A326" s="25">
        <f t="shared" si="33"/>
        <v>270</v>
      </c>
      <c r="B326" s="33" t="s">
        <v>264</v>
      </c>
      <c r="C326" s="23" t="s">
        <v>66</v>
      </c>
      <c r="D326" s="23" t="s">
        <v>73</v>
      </c>
      <c r="E326" s="23" t="s">
        <v>230</v>
      </c>
      <c r="F326" s="23" t="s">
        <v>59</v>
      </c>
      <c r="G326" s="21"/>
      <c r="H326" s="24"/>
      <c r="N326" s="24">
        <f>N327</f>
        <v>3000</v>
      </c>
      <c r="S326" s="24">
        <v>5000</v>
      </c>
      <c r="T326" s="106"/>
      <c r="U326" s="24">
        <f t="shared" si="32"/>
        <v>2000</v>
      </c>
      <c r="V326" s="24">
        <f t="shared" si="32"/>
        <v>3000</v>
      </c>
    </row>
    <row r="327" spans="1:22" ht="26.25">
      <c r="A327" s="25">
        <f t="shared" si="33"/>
        <v>271</v>
      </c>
      <c r="B327" s="26" t="s">
        <v>304</v>
      </c>
      <c r="C327" s="23" t="s">
        <v>66</v>
      </c>
      <c r="D327" s="23" t="s">
        <v>73</v>
      </c>
      <c r="E327" s="23" t="s">
        <v>230</v>
      </c>
      <c r="F327" s="23" t="s">
        <v>60</v>
      </c>
      <c r="G327" s="21"/>
      <c r="H327" s="24" t="e">
        <f>H328+#REF!</f>
        <v>#REF!</v>
      </c>
      <c r="N327" s="24">
        <f>N328</f>
        <v>3000</v>
      </c>
      <c r="S327" s="24">
        <v>5000</v>
      </c>
      <c r="T327" s="106"/>
      <c r="U327" s="24">
        <f t="shared" si="32"/>
        <v>2000</v>
      </c>
      <c r="V327" s="24">
        <f t="shared" si="32"/>
        <v>3000</v>
      </c>
    </row>
    <row r="328" spans="1:23" s="8" customFormat="1" ht="26.25">
      <c r="A328" s="25">
        <f t="shared" si="33"/>
        <v>272</v>
      </c>
      <c r="B328" s="30" t="s">
        <v>35</v>
      </c>
      <c r="C328" s="23" t="s">
        <v>66</v>
      </c>
      <c r="D328" s="21" t="s">
        <v>73</v>
      </c>
      <c r="E328" s="21" t="s">
        <v>230</v>
      </c>
      <c r="F328" s="21" t="s">
        <v>60</v>
      </c>
      <c r="G328" s="21" t="s">
        <v>34</v>
      </c>
      <c r="H328" s="28">
        <v>9000</v>
      </c>
      <c r="I328" s="16"/>
      <c r="J328" s="16"/>
      <c r="K328" s="16"/>
      <c r="L328" s="16"/>
      <c r="M328" s="16"/>
      <c r="N328" s="28">
        <v>3000</v>
      </c>
      <c r="O328" s="92"/>
      <c r="P328" s="92"/>
      <c r="Q328" s="92"/>
      <c r="R328" s="92"/>
      <c r="S328" s="93">
        <v>5000</v>
      </c>
      <c r="T328" s="85"/>
      <c r="U328" s="28">
        <v>2000</v>
      </c>
      <c r="V328" s="28">
        <v>3000</v>
      </c>
      <c r="W328" s="1"/>
    </row>
    <row r="329" spans="1:22" ht="51">
      <c r="A329" s="25">
        <f t="shared" si="33"/>
        <v>273</v>
      </c>
      <c r="B329" s="22" t="s">
        <v>212</v>
      </c>
      <c r="C329" s="23" t="s">
        <v>66</v>
      </c>
      <c r="D329" s="23" t="s">
        <v>73</v>
      </c>
      <c r="E329" s="23" t="s">
        <v>203</v>
      </c>
      <c r="F329" s="21"/>
      <c r="G329" s="21"/>
      <c r="H329" s="24" t="e">
        <f>H331</f>
        <v>#REF!</v>
      </c>
      <c r="N329" s="24">
        <f>N331</f>
        <v>4000</v>
      </c>
      <c r="S329" s="24">
        <v>40000</v>
      </c>
      <c r="T329" s="106"/>
      <c r="U329" s="24">
        <f>U331</f>
        <v>2000</v>
      </c>
      <c r="V329" s="24">
        <f>V331</f>
        <v>4000</v>
      </c>
    </row>
    <row r="330" spans="1:22" ht="50.25" customHeight="1">
      <c r="A330" s="25">
        <f t="shared" si="33"/>
        <v>274</v>
      </c>
      <c r="B330" s="34" t="s">
        <v>197</v>
      </c>
      <c r="C330" s="23" t="s">
        <v>66</v>
      </c>
      <c r="D330" s="23" t="s">
        <v>73</v>
      </c>
      <c r="E330" s="23" t="s">
        <v>231</v>
      </c>
      <c r="F330" s="21"/>
      <c r="G330" s="21"/>
      <c r="H330" s="24"/>
      <c r="N330" s="24">
        <f>N331</f>
        <v>4000</v>
      </c>
      <c r="S330" s="24">
        <v>40000</v>
      </c>
      <c r="T330" s="106"/>
      <c r="U330" s="24">
        <f aca="true" t="shared" si="34" ref="U330:V332">U331</f>
        <v>2000</v>
      </c>
      <c r="V330" s="24">
        <f t="shared" si="34"/>
        <v>4000</v>
      </c>
    </row>
    <row r="331" spans="1:22" ht="56.25" customHeight="1">
      <c r="A331" s="25">
        <f t="shared" si="33"/>
        <v>275</v>
      </c>
      <c r="B331" s="33" t="s">
        <v>284</v>
      </c>
      <c r="C331" s="23" t="s">
        <v>66</v>
      </c>
      <c r="D331" s="23" t="s">
        <v>73</v>
      </c>
      <c r="E331" s="23" t="s">
        <v>231</v>
      </c>
      <c r="F331" s="23" t="s">
        <v>109</v>
      </c>
      <c r="G331" s="21"/>
      <c r="H331" s="24" t="e">
        <f>#REF!</f>
        <v>#REF!</v>
      </c>
      <c r="N331" s="24">
        <f>N332</f>
        <v>4000</v>
      </c>
      <c r="S331" s="24">
        <v>40000</v>
      </c>
      <c r="T331" s="106"/>
      <c r="U331" s="24">
        <f t="shared" si="34"/>
        <v>2000</v>
      </c>
      <c r="V331" s="24">
        <f t="shared" si="34"/>
        <v>4000</v>
      </c>
    </row>
    <row r="332" spans="1:22" ht="51.75" customHeight="1">
      <c r="A332" s="25">
        <f t="shared" si="33"/>
        <v>276</v>
      </c>
      <c r="B332" s="33" t="s">
        <v>264</v>
      </c>
      <c r="C332" s="23" t="s">
        <v>66</v>
      </c>
      <c r="D332" s="23" t="s">
        <v>73</v>
      </c>
      <c r="E332" s="23" t="s">
        <v>231</v>
      </c>
      <c r="F332" s="23" t="s">
        <v>59</v>
      </c>
      <c r="G332" s="21"/>
      <c r="H332" s="24"/>
      <c r="N332" s="24">
        <f>N333</f>
        <v>4000</v>
      </c>
      <c r="S332" s="24">
        <v>40000</v>
      </c>
      <c r="T332" s="106"/>
      <c r="U332" s="24">
        <f t="shared" si="34"/>
        <v>2000</v>
      </c>
      <c r="V332" s="24">
        <f t="shared" si="34"/>
        <v>4000</v>
      </c>
    </row>
    <row r="333" spans="1:22" ht="52.5" customHeight="1">
      <c r="A333" s="25">
        <f t="shared" si="33"/>
        <v>277</v>
      </c>
      <c r="B333" s="26" t="s">
        <v>304</v>
      </c>
      <c r="C333" s="23" t="s">
        <v>66</v>
      </c>
      <c r="D333" s="23" t="s">
        <v>73</v>
      </c>
      <c r="E333" s="23" t="s">
        <v>231</v>
      </c>
      <c r="F333" s="23" t="s">
        <v>60</v>
      </c>
      <c r="G333" s="23"/>
      <c r="H333" s="24" t="e">
        <f>#REF!+H334+H335</f>
        <v>#REF!</v>
      </c>
      <c r="N333" s="24">
        <f>N334+N335</f>
        <v>4000</v>
      </c>
      <c r="S333" s="24">
        <v>40000</v>
      </c>
      <c r="T333" s="106"/>
      <c r="U333" s="24">
        <f>U334+U335</f>
        <v>2000</v>
      </c>
      <c r="V333" s="24">
        <f>V334+V335</f>
        <v>4000</v>
      </c>
    </row>
    <row r="334" spans="1:23" s="8" customFormat="1" ht="26.25">
      <c r="A334" s="25">
        <f t="shared" si="33"/>
        <v>278</v>
      </c>
      <c r="B334" s="30" t="s">
        <v>35</v>
      </c>
      <c r="C334" s="23" t="s">
        <v>66</v>
      </c>
      <c r="D334" s="21" t="s">
        <v>73</v>
      </c>
      <c r="E334" s="21" t="s">
        <v>231</v>
      </c>
      <c r="F334" s="21" t="s">
        <v>60</v>
      </c>
      <c r="G334" s="21" t="s">
        <v>34</v>
      </c>
      <c r="H334" s="28">
        <v>25000</v>
      </c>
      <c r="I334" s="16"/>
      <c r="J334" s="16"/>
      <c r="K334" s="16"/>
      <c r="L334" s="16"/>
      <c r="M334" s="16"/>
      <c r="N334" s="28">
        <v>2000</v>
      </c>
      <c r="O334" s="92"/>
      <c r="P334" s="92"/>
      <c r="Q334" s="92"/>
      <c r="R334" s="92"/>
      <c r="S334" s="93">
        <v>20000</v>
      </c>
      <c r="T334" s="85"/>
      <c r="U334" s="28">
        <v>1000</v>
      </c>
      <c r="V334" s="28">
        <v>2000</v>
      </c>
      <c r="W334" s="1"/>
    </row>
    <row r="335" spans="1:23" s="8" customFormat="1" ht="26.25" customHeight="1">
      <c r="A335" s="25">
        <f t="shared" si="33"/>
        <v>279</v>
      </c>
      <c r="B335" s="96" t="s">
        <v>333</v>
      </c>
      <c r="C335" s="23" t="s">
        <v>66</v>
      </c>
      <c r="D335" s="21" t="s">
        <v>73</v>
      </c>
      <c r="E335" s="21" t="s">
        <v>231</v>
      </c>
      <c r="F335" s="21" t="s">
        <v>60</v>
      </c>
      <c r="G335" s="21" t="s">
        <v>331</v>
      </c>
      <c r="H335" s="28">
        <v>10000</v>
      </c>
      <c r="I335" s="16"/>
      <c r="J335" s="16"/>
      <c r="K335" s="16"/>
      <c r="L335" s="16"/>
      <c r="M335" s="16"/>
      <c r="N335" s="28">
        <v>2000</v>
      </c>
      <c r="O335" s="92"/>
      <c r="P335" s="92"/>
      <c r="Q335" s="92"/>
      <c r="R335" s="92"/>
      <c r="S335" s="93">
        <v>20000</v>
      </c>
      <c r="T335" s="85"/>
      <c r="U335" s="28">
        <v>1000</v>
      </c>
      <c r="V335" s="28">
        <v>2000</v>
      </c>
      <c r="W335" s="1"/>
    </row>
    <row r="336" spans="1:22" ht="26.25">
      <c r="A336" s="25">
        <f t="shared" si="33"/>
        <v>280</v>
      </c>
      <c r="B336" s="22" t="s">
        <v>74</v>
      </c>
      <c r="C336" s="23" t="s">
        <v>66</v>
      </c>
      <c r="D336" s="23" t="s">
        <v>58</v>
      </c>
      <c r="E336" s="23"/>
      <c r="F336" s="23" t="s">
        <v>11</v>
      </c>
      <c r="G336" s="23" t="s">
        <v>11</v>
      </c>
      <c r="H336" s="24" t="e">
        <f>#REF!</f>
        <v>#REF!</v>
      </c>
      <c r="N336" s="24">
        <f>N337</f>
        <v>15312</v>
      </c>
      <c r="S336" s="24">
        <v>5000</v>
      </c>
      <c r="T336" s="106"/>
      <c r="U336" s="24">
        <f>U337</f>
        <v>11312</v>
      </c>
      <c r="V336" s="24">
        <f>V337</f>
        <v>5000</v>
      </c>
    </row>
    <row r="337" spans="1:22" ht="26.25">
      <c r="A337" s="25">
        <f t="shared" si="33"/>
        <v>281</v>
      </c>
      <c r="B337" s="26" t="s">
        <v>313</v>
      </c>
      <c r="C337" s="23" t="s">
        <v>66</v>
      </c>
      <c r="D337" s="23" t="s">
        <v>61</v>
      </c>
      <c r="E337" s="23"/>
      <c r="F337" s="23"/>
      <c r="G337" s="23"/>
      <c r="H337" s="24"/>
      <c r="N337" s="24">
        <f>N353+N338+N346</f>
        <v>15312</v>
      </c>
      <c r="S337" s="24">
        <v>5000</v>
      </c>
      <c r="T337" s="106"/>
      <c r="U337" s="24">
        <f>U353+U338+U346</f>
        <v>11312</v>
      </c>
      <c r="V337" s="24">
        <f>V353+V338+V346</f>
        <v>5000</v>
      </c>
    </row>
    <row r="338" spans="1:22" ht="24.75" customHeight="1">
      <c r="A338" s="25">
        <f t="shared" si="33"/>
        <v>282</v>
      </c>
      <c r="B338" s="22" t="s">
        <v>147</v>
      </c>
      <c r="C338" s="23" t="s">
        <v>66</v>
      </c>
      <c r="D338" s="23" t="s">
        <v>61</v>
      </c>
      <c r="E338" s="23" t="s">
        <v>172</v>
      </c>
      <c r="F338" s="23"/>
      <c r="G338" s="23"/>
      <c r="H338" s="24"/>
      <c r="N338" s="24">
        <f aca="true" t="shared" si="35" ref="N338:N351">N339</f>
        <v>1000</v>
      </c>
      <c r="S338" s="24"/>
      <c r="T338" s="106"/>
      <c r="U338" s="24">
        <f aca="true" t="shared" si="36" ref="U338:V351">U339</f>
        <v>0</v>
      </c>
      <c r="V338" s="24">
        <f t="shared" si="36"/>
        <v>0</v>
      </c>
    </row>
    <row r="339" spans="1:22" ht="114" customHeight="1">
      <c r="A339" s="25">
        <f t="shared" si="33"/>
        <v>283</v>
      </c>
      <c r="B339" s="26" t="s">
        <v>285</v>
      </c>
      <c r="C339" s="23" t="s">
        <v>66</v>
      </c>
      <c r="D339" s="23" t="s">
        <v>61</v>
      </c>
      <c r="E339" s="23" t="s">
        <v>287</v>
      </c>
      <c r="F339" s="23"/>
      <c r="G339" s="23"/>
      <c r="H339" s="24"/>
      <c r="N339" s="24">
        <f t="shared" si="35"/>
        <v>1000</v>
      </c>
      <c r="S339" s="24"/>
      <c r="T339" s="106"/>
      <c r="U339" s="24">
        <f t="shared" si="36"/>
        <v>0</v>
      </c>
      <c r="V339" s="24">
        <f t="shared" si="36"/>
        <v>0</v>
      </c>
    </row>
    <row r="340" spans="1:22" ht="56.25" customHeight="1">
      <c r="A340" s="25">
        <f t="shared" si="33"/>
        <v>284</v>
      </c>
      <c r="B340" s="57" t="s">
        <v>286</v>
      </c>
      <c r="C340" s="23" t="s">
        <v>66</v>
      </c>
      <c r="D340" s="23" t="s">
        <v>61</v>
      </c>
      <c r="E340" s="23" t="s">
        <v>287</v>
      </c>
      <c r="F340" s="23"/>
      <c r="G340" s="23"/>
      <c r="H340" s="24"/>
      <c r="N340" s="24">
        <f t="shared" si="35"/>
        <v>1000</v>
      </c>
      <c r="S340" s="24"/>
      <c r="T340" s="106"/>
      <c r="U340" s="24">
        <f t="shared" si="36"/>
        <v>0</v>
      </c>
      <c r="V340" s="24">
        <f t="shared" si="36"/>
        <v>0</v>
      </c>
    </row>
    <row r="341" spans="1:22" ht="129.75" customHeight="1">
      <c r="A341" s="25">
        <f t="shared" si="33"/>
        <v>285</v>
      </c>
      <c r="B341" s="34" t="s">
        <v>197</v>
      </c>
      <c r="C341" s="23" t="s">
        <v>66</v>
      </c>
      <c r="D341" s="23" t="s">
        <v>61</v>
      </c>
      <c r="E341" s="23" t="s">
        <v>288</v>
      </c>
      <c r="F341" s="23"/>
      <c r="G341" s="23"/>
      <c r="H341" s="24"/>
      <c r="N341" s="24">
        <f t="shared" si="35"/>
        <v>1000</v>
      </c>
      <c r="S341" s="24"/>
      <c r="T341" s="106"/>
      <c r="U341" s="24">
        <f t="shared" si="36"/>
        <v>0</v>
      </c>
      <c r="V341" s="24">
        <f t="shared" si="36"/>
        <v>0</v>
      </c>
    </row>
    <row r="342" spans="1:22" ht="72.75" customHeight="1">
      <c r="A342" s="25">
        <f t="shared" si="33"/>
        <v>286</v>
      </c>
      <c r="B342" s="33" t="s">
        <v>284</v>
      </c>
      <c r="C342" s="23" t="s">
        <v>66</v>
      </c>
      <c r="D342" s="23" t="s">
        <v>61</v>
      </c>
      <c r="E342" s="21" t="s">
        <v>289</v>
      </c>
      <c r="F342" s="23" t="s">
        <v>109</v>
      </c>
      <c r="G342" s="23"/>
      <c r="H342" s="24"/>
      <c r="N342" s="24">
        <f t="shared" si="35"/>
        <v>1000</v>
      </c>
      <c r="S342" s="24"/>
      <c r="T342" s="106"/>
      <c r="U342" s="24">
        <f t="shared" si="36"/>
        <v>0</v>
      </c>
      <c r="V342" s="24">
        <f t="shared" si="36"/>
        <v>0</v>
      </c>
    </row>
    <row r="343" spans="1:22" ht="56.25" customHeight="1">
      <c r="A343" s="25">
        <f t="shared" si="33"/>
        <v>287</v>
      </c>
      <c r="B343" s="33" t="s">
        <v>264</v>
      </c>
      <c r="C343" s="23" t="s">
        <v>66</v>
      </c>
      <c r="D343" s="23" t="s">
        <v>61</v>
      </c>
      <c r="E343" s="21" t="s">
        <v>289</v>
      </c>
      <c r="F343" s="23" t="s">
        <v>59</v>
      </c>
      <c r="G343" s="23"/>
      <c r="H343" s="24"/>
      <c r="N343" s="24">
        <f t="shared" si="35"/>
        <v>1000</v>
      </c>
      <c r="S343" s="24"/>
      <c r="T343" s="106"/>
      <c r="U343" s="24">
        <f t="shared" si="36"/>
        <v>0</v>
      </c>
      <c r="V343" s="24">
        <f t="shared" si="36"/>
        <v>0</v>
      </c>
    </row>
    <row r="344" spans="1:22" ht="56.25" customHeight="1">
      <c r="A344" s="25">
        <f t="shared" si="33"/>
        <v>288</v>
      </c>
      <c r="B344" s="26" t="s">
        <v>304</v>
      </c>
      <c r="C344" s="23" t="s">
        <v>66</v>
      </c>
      <c r="D344" s="23" t="s">
        <v>61</v>
      </c>
      <c r="E344" s="21" t="s">
        <v>289</v>
      </c>
      <c r="F344" s="23" t="s">
        <v>60</v>
      </c>
      <c r="G344" s="23"/>
      <c r="H344" s="24"/>
      <c r="N344" s="24">
        <f t="shared" si="35"/>
        <v>1000</v>
      </c>
      <c r="S344" s="24"/>
      <c r="T344" s="106"/>
      <c r="U344" s="24">
        <f t="shared" si="36"/>
        <v>0</v>
      </c>
      <c r="V344" s="24">
        <f t="shared" si="36"/>
        <v>0</v>
      </c>
    </row>
    <row r="345" spans="1:23" ht="36.75" customHeight="1">
      <c r="A345" s="25">
        <f t="shared" si="33"/>
        <v>289</v>
      </c>
      <c r="B345" s="29" t="s">
        <v>337</v>
      </c>
      <c r="C345" s="23" t="s">
        <v>66</v>
      </c>
      <c r="D345" s="21" t="s">
        <v>61</v>
      </c>
      <c r="E345" s="21" t="s">
        <v>289</v>
      </c>
      <c r="F345" s="21" t="s">
        <v>60</v>
      </c>
      <c r="G345" s="130" t="s">
        <v>34</v>
      </c>
      <c r="H345" s="24"/>
      <c r="N345" s="28">
        <v>1000</v>
      </c>
      <c r="S345" s="24"/>
      <c r="T345" s="106"/>
      <c r="U345" s="28">
        <v>0</v>
      </c>
      <c r="V345" s="28">
        <v>0</v>
      </c>
      <c r="W345" s="1">
        <v>1000</v>
      </c>
    </row>
    <row r="346" spans="1:22" ht="24.75" customHeight="1">
      <c r="A346" s="25">
        <f t="shared" si="33"/>
        <v>290</v>
      </c>
      <c r="B346" s="22" t="s">
        <v>147</v>
      </c>
      <c r="C346" s="23" t="s">
        <v>66</v>
      </c>
      <c r="D346" s="23" t="s">
        <v>61</v>
      </c>
      <c r="E346" s="23" t="s">
        <v>172</v>
      </c>
      <c r="F346" s="23"/>
      <c r="G346" s="23"/>
      <c r="H346" s="24"/>
      <c r="N346" s="24">
        <f t="shared" si="35"/>
        <v>9312</v>
      </c>
      <c r="S346" s="24"/>
      <c r="T346" s="106"/>
      <c r="U346" s="24">
        <f t="shared" si="36"/>
        <v>9312</v>
      </c>
      <c r="V346" s="24">
        <f t="shared" si="36"/>
        <v>0</v>
      </c>
    </row>
    <row r="347" spans="1:22" ht="283.5" customHeight="1">
      <c r="A347" s="25">
        <f t="shared" si="33"/>
        <v>291</v>
      </c>
      <c r="B347" s="132" t="s">
        <v>358</v>
      </c>
      <c r="C347" s="23" t="s">
        <v>66</v>
      </c>
      <c r="D347" s="23" t="s">
        <v>61</v>
      </c>
      <c r="E347" s="23" t="s">
        <v>359</v>
      </c>
      <c r="F347" s="23"/>
      <c r="G347" s="23"/>
      <c r="H347" s="24"/>
      <c r="N347" s="24">
        <f>N348</f>
        <v>9312</v>
      </c>
      <c r="S347" s="24"/>
      <c r="T347" s="106"/>
      <c r="U347" s="24">
        <f>U348</f>
        <v>9312</v>
      </c>
      <c r="V347" s="24">
        <f>V348</f>
        <v>0</v>
      </c>
    </row>
    <row r="348" spans="1:22" ht="129.75" customHeight="1">
      <c r="A348" s="25">
        <v>292</v>
      </c>
      <c r="B348" s="34" t="s">
        <v>197</v>
      </c>
      <c r="C348" s="23" t="s">
        <v>66</v>
      </c>
      <c r="D348" s="23" t="s">
        <v>61</v>
      </c>
      <c r="E348" s="23" t="s">
        <v>360</v>
      </c>
      <c r="F348" s="23"/>
      <c r="G348" s="23"/>
      <c r="H348" s="24"/>
      <c r="N348" s="24">
        <f t="shared" si="35"/>
        <v>9312</v>
      </c>
      <c r="S348" s="24"/>
      <c r="T348" s="106"/>
      <c r="U348" s="24">
        <f t="shared" si="36"/>
        <v>9312</v>
      </c>
      <c r="V348" s="24">
        <f t="shared" si="36"/>
        <v>0</v>
      </c>
    </row>
    <row r="349" spans="1:22" ht="72.75" customHeight="1">
      <c r="A349" s="25">
        <f t="shared" si="33"/>
        <v>293</v>
      </c>
      <c r="B349" s="33" t="s">
        <v>284</v>
      </c>
      <c r="C349" s="23" t="s">
        <v>66</v>
      </c>
      <c r="D349" s="23" t="s">
        <v>61</v>
      </c>
      <c r="E349" s="21" t="s">
        <v>360</v>
      </c>
      <c r="F349" s="23" t="s">
        <v>109</v>
      </c>
      <c r="G349" s="23"/>
      <c r="H349" s="24"/>
      <c r="N349" s="24">
        <f t="shared" si="35"/>
        <v>9312</v>
      </c>
      <c r="S349" s="24"/>
      <c r="T349" s="106"/>
      <c r="U349" s="24">
        <f t="shared" si="36"/>
        <v>9312</v>
      </c>
      <c r="V349" s="24">
        <f t="shared" si="36"/>
        <v>0</v>
      </c>
    </row>
    <row r="350" spans="1:22" ht="56.25" customHeight="1">
      <c r="A350" s="25">
        <f t="shared" si="33"/>
        <v>294</v>
      </c>
      <c r="B350" s="33" t="s">
        <v>264</v>
      </c>
      <c r="C350" s="23" t="s">
        <v>66</v>
      </c>
      <c r="D350" s="23" t="s">
        <v>61</v>
      </c>
      <c r="E350" s="21" t="s">
        <v>360</v>
      </c>
      <c r="F350" s="23" t="s">
        <v>59</v>
      </c>
      <c r="G350" s="23"/>
      <c r="H350" s="24"/>
      <c r="N350" s="24">
        <f t="shared" si="35"/>
        <v>9312</v>
      </c>
      <c r="S350" s="24"/>
      <c r="T350" s="106"/>
      <c r="U350" s="24">
        <f t="shared" si="36"/>
        <v>9312</v>
      </c>
      <c r="V350" s="24">
        <f t="shared" si="36"/>
        <v>0</v>
      </c>
    </row>
    <row r="351" spans="1:22" ht="56.25" customHeight="1">
      <c r="A351" s="25">
        <f t="shared" si="33"/>
        <v>295</v>
      </c>
      <c r="B351" s="26" t="s">
        <v>304</v>
      </c>
      <c r="C351" s="23" t="s">
        <v>66</v>
      </c>
      <c r="D351" s="23" t="s">
        <v>61</v>
      </c>
      <c r="E351" s="21" t="s">
        <v>360</v>
      </c>
      <c r="F351" s="23" t="s">
        <v>60</v>
      </c>
      <c r="G351" s="23"/>
      <c r="H351" s="24"/>
      <c r="N351" s="24">
        <f t="shared" si="35"/>
        <v>9312</v>
      </c>
      <c r="S351" s="24"/>
      <c r="T351" s="106"/>
      <c r="U351" s="24">
        <f t="shared" si="36"/>
        <v>9312</v>
      </c>
      <c r="V351" s="24">
        <f t="shared" si="36"/>
        <v>0</v>
      </c>
    </row>
    <row r="352" spans="1:24" ht="36.75" customHeight="1">
      <c r="A352" s="25">
        <f t="shared" si="33"/>
        <v>296</v>
      </c>
      <c r="B352" s="29" t="s">
        <v>337</v>
      </c>
      <c r="C352" s="23" t="s">
        <v>66</v>
      </c>
      <c r="D352" s="21" t="s">
        <v>61</v>
      </c>
      <c r="E352" s="21" t="s">
        <v>360</v>
      </c>
      <c r="F352" s="21" t="s">
        <v>60</v>
      </c>
      <c r="G352" s="21" t="s">
        <v>341</v>
      </c>
      <c r="H352" s="24"/>
      <c r="N352" s="28">
        <v>9312</v>
      </c>
      <c r="S352" s="24"/>
      <c r="T352" s="106"/>
      <c r="U352" s="28">
        <v>9312</v>
      </c>
      <c r="V352" s="28">
        <v>0</v>
      </c>
      <c r="X352" s="8"/>
    </row>
    <row r="353" spans="1:22" ht="33.75" customHeight="1">
      <c r="A353" s="25">
        <f>A345+1</f>
        <v>290</v>
      </c>
      <c r="B353" s="26" t="s">
        <v>137</v>
      </c>
      <c r="C353" s="23" t="s">
        <v>66</v>
      </c>
      <c r="D353" s="23" t="s">
        <v>61</v>
      </c>
      <c r="E353" s="23" t="s">
        <v>167</v>
      </c>
      <c r="F353" s="23"/>
      <c r="G353" s="23"/>
      <c r="H353" s="24"/>
      <c r="N353" s="24">
        <f>N355</f>
        <v>5000</v>
      </c>
      <c r="S353" s="24">
        <v>5000</v>
      </c>
      <c r="T353" s="106"/>
      <c r="U353" s="24">
        <f>U355</f>
        <v>2000</v>
      </c>
      <c r="V353" s="24">
        <f>V355</f>
        <v>5000</v>
      </c>
    </row>
    <row r="354" spans="1:22" ht="51">
      <c r="A354" s="25">
        <f t="shared" si="33"/>
        <v>291</v>
      </c>
      <c r="B354" s="26" t="s">
        <v>117</v>
      </c>
      <c r="C354" s="23" t="s">
        <v>66</v>
      </c>
      <c r="D354" s="23" t="s">
        <v>61</v>
      </c>
      <c r="E354" s="23" t="s">
        <v>202</v>
      </c>
      <c r="F354" s="23"/>
      <c r="G354" s="23"/>
      <c r="H354" s="24">
        <f>H355</f>
        <v>0</v>
      </c>
      <c r="N354" s="24">
        <f>N355</f>
        <v>5000</v>
      </c>
      <c r="S354" s="24">
        <v>5000</v>
      </c>
      <c r="T354" s="106"/>
      <c r="U354" s="24">
        <f aca="true" t="shared" si="37" ref="U354:V358">U355</f>
        <v>2000</v>
      </c>
      <c r="V354" s="24">
        <f t="shared" si="37"/>
        <v>5000</v>
      </c>
    </row>
    <row r="355" spans="1:22" ht="180" customHeight="1">
      <c r="A355" s="25">
        <f t="shared" si="33"/>
        <v>292</v>
      </c>
      <c r="B355" s="34" t="s">
        <v>197</v>
      </c>
      <c r="C355" s="23" t="s">
        <v>66</v>
      </c>
      <c r="D355" s="23" t="s">
        <v>61</v>
      </c>
      <c r="E355" s="23" t="s">
        <v>232</v>
      </c>
      <c r="F355" s="23"/>
      <c r="G355" s="23"/>
      <c r="H355" s="24"/>
      <c r="N355" s="24">
        <f>N356</f>
        <v>5000</v>
      </c>
      <c r="S355" s="24">
        <v>5000</v>
      </c>
      <c r="T355" s="106"/>
      <c r="U355" s="24">
        <f t="shared" si="37"/>
        <v>2000</v>
      </c>
      <c r="V355" s="24">
        <f t="shared" si="37"/>
        <v>5000</v>
      </c>
    </row>
    <row r="356" spans="1:22" ht="51">
      <c r="A356" s="25">
        <f t="shared" si="33"/>
        <v>293</v>
      </c>
      <c r="B356" s="33" t="s">
        <v>284</v>
      </c>
      <c r="C356" s="23" t="s">
        <v>66</v>
      </c>
      <c r="D356" s="23" t="s">
        <v>61</v>
      </c>
      <c r="E356" s="21" t="s">
        <v>232</v>
      </c>
      <c r="F356" s="23" t="s">
        <v>109</v>
      </c>
      <c r="G356" s="23"/>
      <c r="H356" s="24" t="e">
        <f>#REF!</f>
        <v>#REF!</v>
      </c>
      <c r="N356" s="24">
        <f>N357</f>
        <v>5000</v>
      </c>
      <c r="S356" s="24">
        <v>5000</v>
      </c>
      <c r="T356" s="106"/>
      <c r="U356" s="24">
        <f t="shared" si="37"/>
        <v>2000</v>
      </c>
      <c r="V356" s="24">
        <f t="shared" si="37"/>
        <v>5000</v>
      </c>
    </row>
    <row r="357" spans="1:22" ht="81.75" customHeight="1">
      <c r="A357" s="25">
        <f t="shared" si="33"/>
        <v>294</v>
      </c>
      <c r="B357" s="33" t="s">
        <v>264</v>
      </c>
      <c r="C357" s="23" t="s">
        <v>66</v>
      </c>
      <c r="D357" s="23" t="s">
        <v>61</v>
      </c>
      <c r="E357" s="21" t="s">
        <v>232</v>
      </c>
      <c r="F357" s="23" t="s">
        <v>59</v>
      </c>
      <c r="G357" s="23"/>
      <c r="H357" s="24"/>
      <c r="N357" s="24">
        <f>N358</f>
        <v>5000</v>
      </c>
      <c r="S357" s="24">
        <v>5000</v>
      </c>
      <c r="T357" s="106"/>
      <c r="U357" s="24">
        <f t="shared" si="37"/>
        <v>2000</v>
      </c>
      <c r="V357" s="24">
        <f t="shared" si="37"/>
        <v>5000</v>
      </c>
    </row>
    <row r="358" spans="1:22" ht="26.25">
      <c r="A358" s="25">
        <f t="shared" si="33"/>
        <v>295</v>
      </c>
      <c r="B358" s="26" t="s">
        <v>304</v>
      </c>
      <c r="C358" s="23" t="s">
        <v>66</v>
      </c>
      <c r="D358" s="23" t="s">
        <v>61</v>
      </c>
      <c r="E358" s="21" t="s">
        <v>232</v>
      </c>
      <c r="F358" s="23" t="s">
        <v>60</v>
      </c>
      <c r="G358" s="23"/>
      <c r="H358" s="24">
        <f>H359</f>
        <v>12000</v>
      </c>
      <c r="N358" s="24">
        <f>N359</f>
        <v>5000</v>
      </c>
      <c r="S358" s="24">
        <v>5000</v>
      </c>
      <c r="T358" s="106"/>
      <c r="U358" s="24">
        <f t="shared" si="37"/>
        <v>2000</v>
      </c>
      <c r="V358" s="24">
        <f t="shared" si="37"/>
        <v>5000</v>
      </c>
    </row>
    <row r="359" spans="1:23" s="8" customFormat="1" ht="52.5">
      <c r="A359" s="25">
        <f t="shared" si="33"/>
        <v>296</v>
      </c>
      <c r="B359" s="29" t="s">
        <v>337</v>
      </c>
      <c r="C359" s="23" t="s">
        <v>66</v>
      </c>
      <c r="D359" s="21" t="s">
        <v>61</v>
      </c>
      <c r="E359" s="21" t="s">
        <v>232</v>
      </c>
      <c r="F359" s="21" t="s">
        <v>60</v>
      </c>
      <c r="G359" s="21" t="s">
        <v>341</v>
      </c>
      <c r="H359" s="28">
        <v>12000</v>
      </c>
      <c r="I359" s="16"/>
      <c r="J359" s="16"/>
      <c r="K359" s="16"/>
      <c r="L359" s="16"/>
      <c r="M359" s="16"/>
      <c r="N359" s="28">
        <v>5000</v>
      </c>
      <c r="O359" s="92"/>
      <c r="P359" s="92"/>
      <c r="Q359" s="92"/>
      <c r="R359" s="92"/>
      <c r="S359" s="93">
        <v>5000</v>
      </c>
      <c r="T359" s="85"/>
      <c r="U359" s="28">
        <v>2000</v>
      </c>
      <c r="V359" s="28">
        <v>5000</v>
      </c>
      <c r="W359" s="1"/>
    </row>
    <row r="360" spans="1:22" ht="26.25">
      <c r="A360" s="25">
        <f t="shared" si="33"/>
        <v>297</v>
      </c>
      <c r="B360" s="22" t="s">
        <v>96</v>
      </c>
      <c r="C360" s="23" t="s">
        <v>66</v>
      </c>
      <c r="D360" s="23" t="s">
        <v>62</v>
      </c>
      <c r="E360" s="23"/>
      <c r="F360" s="23"/>
      <c r="G360" s="23" t="s">
        <v>11</v>
      </c>
      <c r="H360" s="24" t="e">
        <f>H362+H420</f>
        <v>#REF!</v>
      </c>
      <c r="N360" s="24">
        <f>N361+N420</f>
        <v>4184674.74</v>
      </c>
      <c r="S360" s="24">
        <v>1415472.84</v>
      </c>
      <c r="T360" s="106"/>
      <c r="U360" s="24">
        <f>U361+U420</f>
        <v>2063450.33</v>
      </c>
      <c r="V360" s="24">
        <f>V361+V420</f>
        <v>2065358.47</v>
      </c>
    </row>
    <row r="361" spans="1:22" ht="26.25">
      <c r="A361" s="25">
        <f t="shared" si="33"/>
        <v>298</v>
      </c>
      <c r="B361" s="22" t="s">
        <v>64</v>
      </c>
      <c r="C361" s="23" t="s">
        <v>66</v>
      </c>
      <c r="D361" s="23" t="s">
        <v>63</v>
      </c>
      <c r="E361" s="23"/>
      <c r="F361" s="23"/>
      <c r="G361" s="23"/>
      <c r="H361" s="24"/>
      <c r="N361" s="24">
        <f>N362</f>
        <v>2436996.74</v>
      </c>
      <c r="S361" s="24">
        <v>973000</v>
      </c>
      <c r="T361" s="106"/>
      <c r="U361" s="24">
        <f>U362</f>
        <v>1253979.7</v>
      </c>
      <c r="V361" s="24">
        <f>V362</f>
        <v>1273158.47</v>
      </c>
    </row>
    <row r="362" spans="1:22" ht="26.25">
      <c r="A362" s="25">
        <f t="shared" si="33"/>
        <v>299</v>
      </c>
      <c r="B362" s="26" t="s">
        <v>137</v>
      </c>
      <c r="C362" s="23" t="s">
        <v>66</v>
      </c>
      <c r="D362" s="23" t="s">
        <v>63</v>
      </c>
      <c r="E362" s="23" t="s">
        <v>167</v>
      </c>
      <c r="F362" s="23"/>
      <c r="G362" s="23"/>
      <c r="H362" s="24" t="e">
        <f>H363+H403+#REF!</f>
        <v>#REF!</v>
      </c>
      <c r="N362" s="24">
        <f>N363+N403</f>
        <v>2436996.74</v>
      </c>
      <c r="S362" s="24">
        <v>973000</v>
      </c>
      <c r="T362" s="106"/>
      <c r="U362" s="24">
        <f>U363+U403</f>
        <v>1253979.7</v>
      </c>
      <c r="V362" s="24">
        <f>V363+V403</f>
        <v>1273158.47</v>
      </c>
    </row>
    <row r="363" spans="1:22" ht="76.5">
      <c r="A363" s="25">
        <f t="shared" si="33"/>
        <v>300</v>
      </c>
      <c r="B363" s="26" t="s">
        <v>143</v>
      </c>
      <c r="C363" s="23" t="s">
        <v>66</v>
      </c>
      <c r="D363" s="23" t="s">
        <v>63</v>
      </c>
      <c r="E363" s="23" t="s">
        <v>185</v>
      </c>
      <c r="F363" s="23"/>
      <c r="G363" s="23"/>
      <c r="H363" s="24" t="e">
        <f>H365+H377+H394+#REF!</f>
        <v>#REF!</v>
      </c>
      <c r="N363" s="24">
        <f>N364+N376+N389</f>
        <v>1850311.6400000001</v>
      </c>
      <c r="S363" s="24">
        <v>775000</v>
      </c>
      <c r="T363" s="106"/>
      <c r="U363" s="24">
        <f>U364+U376+U389</f>
        <v>986579.7</v>
      </c>
      <c r="V363" s="24">
        <f>V364+V376+V389</f>
        <v>987758.47</v>
      </c>
    </row>
    <row r="364" spans="1:22" ht="102" customHeight="1">
      <c r="A364" s="25">
        <f t="shared" si="33"/>
        <v>301</v>
      </c>
      <c r="B364" s="31" t="s">
        <v>204</v>
      </c>
      <c r="C364" s="23" t="s">
        <v>66</v>
      </c>
      <c r="D364" s="23" t="s">
        <v>63</v>
      </c>
      <c r="E364" s="23" t="s">
        <v>233</v>
      </c>
      <c r="F364" s="23"/>
      <c r="G364" s="23"/>
      <c r="H364" s="24"/>
      <c r="N364" s="24">
        <f>N365</f>
        <v>1640370.6400000001</v>
      </c>
      <c r="S364" s="24">
        <v>563000</v>
      </c>
      <c r="T364" s="106"/>
      <c r="U364" s="24">
        <f>U365</f>
        <v>876379.7</v>
      </c>
      <c r="V364" s="24">
        <f>V365</f>
        <v>869758.47</v>
      </c>
    </row>
    <row r="365" spans="1:22" ht="153">
      <c r="A365" s="25">
        <f t="shared" si="33"/>
        <v>302</v>
      </c>
      <c r="B365" s="26" t="s">
        <v>142</v>
      </c>
      <c r="C365" s="23" t="s">
        <v>66</v>
      </c>
      <c r="D365" s="23" t="s">
        <v>63</v>
      </c>
      <c r="E365" s="23" t="s">
        <v>233</v>
      </c>
      <c r="F365" s="23" t="s">
        <v>43</v>
      </c>
      <c r="G365" s="23"/>
      <c r="H365" s="24">
        <f>H366</f>
        <v>1743400</v>
      </c>
      <c r="N365" s="24">
        <f>N366</f>
        <v>1640370.6400000001</v>
      </c>
      <c r="S365" s="24">
        <v>563000</v>
      </c>
      <c r="T365" s="106"/>
      <c r="U365" s="24">
        <f>U366</f>
        <v>876379.7</v>
      </c>
      <c r="V365" s="24">
        <f>V366</f>
        <v>869758.47</v>
      </c>
    </row>
    <row r="366" spans="1:22" ht="51">
      <c r="A366" s="25">
        <f t="shared" si="33"/>
        <v>303</v>
      </c>
      <c r="B366" s="7" t="s">
        <v>106</v>
      </c>
      <c r="C366" s="23" t="s">
        <v>66</v>
      </c>
      <c r="D366" s="23" t="s">
        <v>63</v>
      </c>
      <c r="E366" s="23" t="s">
        <v>233</v>
      </c>
      <c r="F366" s="23" t="s">
        <v>44</v>
      </c>
      <c r="G366" s="23"/>
      <c r="H366" s="24">
        <f>H367</f>
        <v>1743400</v>
      </c>
      <c r="N366" s="24">
        <f>N367+N370+N374</f>
        <v>1640370.6400000001</v>
      </c>
      <c r="S366" s="24">
        <v>563000</v>
      </c>
      <c r="T366" s="106"/>
      <c r="U366" s="24">
        <f>U367+U370+U374</f>
        <v>876379.7</v>
      </c>
      <c r="V366" s="24">
        <f>V367+V370+V374</f>
        <v>869758.47</v>
      </c>
    </row>
    <row r="367" spans="1:22" ht="26.25">
      <c r="A367" s="25">
        <f t="shared" si="33"/>
        <v>304</v>
      </c>
      <c r="B367" s="26" t="s">
        <v>266</v>
      </c>
      <c r="C367" s="23" t="s">
        <v>66</v>
      </c>
      <c r="D367" s="23" t="s">
        <v>63</v>
      </c>
      <c r="E367" s="23" t="s">
        <v>233</v>
      </c>
      <c r="F367" s="23" t="s">
        <v>107</v>
      </c>
      <c r="G367" s="23"/>
      <c r="H367" s="24">
        <f>H368+H375</f>
        <v>1743400</v>
      </c>
      <c r="N367" s="24">
        <f>N368+N369</f>
        <v>1253522</v>
      </c>
      <c r="S367" s="24">
        <v>430000</v>
      </c>
      <c r="T367" s="106"/>
      <c r="U367" s="24">
        <f>U368+U369</f>
        <v>671262.44</v>
      </c>
      <c r="V367" s="24">
        <f>V368+V369</f>
        <v>665758.47</v>
      </c>
    </row>
    <row r="368" spans="1:23" s="8" customFormat="1" ht="26.25">
      <c r="A368" s="25">
        <f t="shared" si="33"/>
        <v>305</v>
      </c>
      <c r="B368" s="29" t="s">
        <v>20</v>
      </c>
      <c r="C368" s="23" t="s">
        <v>66</v>
      </c>
      <c r="D368" s="21" t="s">
        <v>63</v>
      </c>
      <c r="E368" s="23" t="s">
        <v>233</v>
      </c>
      <c r="F368" s="21" t="s">
        <v>107</v>
      </c>
      <c r="G368" s="21" t="s">
        <v>19</v>
      </c>
      <c r="H368" s="28">
        <v>1338000</v>
      </c>
      <c r="I368" s="16"/>
      <c r="J368" s="16"/>
      <c r="K368" s="16"/>
      <c r="L368" s="16"/>
      <c r="M368" s="16"/>
      <c r="N368" s="28">
        <v>1252522</v>
      </c>
      <c r="O368" s="95"/>
      <c r="P368" s="95"/>
      <c r="Q368" s="95"/>
      <c r="R368" s="95"/>
      <c r="S368" s="107">
        <v>430000</v>
      </c>
      <c r="T368" s="90"/>
      <c r="U368" s="28">
        <v>669262.44</v>
      </c>
      <c r="V368" s="28">
        <v>660758.47</v>
      </c>
      <c r="W368" s="1">
        <v>991140.63</v>
      </c>
    </row>
    <row r="369" spans="1:23" s="8" customFormat="1" ht="52.5">
      <c r="A369" s="25"/>
      <c r="B369" s="29" t="s">
        <v>328</v>
      </c>
      <c r="C369" s="23" t="s">
        <v>66</v>
      </c>
      <c r="D369" s="38" t="s">
        <v>63</v>
      </c>
      <c r="E369" s="38" t="s">
        <v>234</v>
      </c>
      <c r="F369" s="38" t="s">
        <v>107</v>
      </c>
      <c r="G369" s="38" t="s">
        <v>329</v>
      </c>
      <c r="H369" s="28"/>
      <c r="I369" s="16"/>
      <c r="J369" s="16"/>
      <c r="K369" s="16"/>
      <c r="L369" s="16"/>
      <c r="M369" s="16"/>
      <c r="N369" s="28">
        <v>1000</v>
      </c>
      <c r="O369" s="95"/>
      <c r="P369" s="95"/>
      <c r="Q369" s="95"/>
      <c r="R369" s="95"/>
      <c r="S369" s="107"/>
      <c r="T369" s="90"/>
      <c r="U369" s="28">
        <v>2000</v>
      </c>
      <c r="V369" s="28">
        <v>5000</v>
      </c>
      <c r="W369" s="1">
        <v>400.5</v>
      </c>
    </row>
    <row r="370" spans="1:22" ht="51">
      <c r="A370" s="25">
        <f>A368+1</f>
        <v>306</v>
      </c>
      <c r="B370" s="33" t="s">
        <v>268</v>
      </c>
      <c r="C370" s="23" t="s">
        <v>66</v>
      </c>
      <c r="D370" s="21" t="s">
        <v>63</v>
      </c>
      <c r="E370" s="23" t="s">
        <v>234</v>
      </c>
      <c r="F370" s="23" t="s">
        <v>108</v>
      </c>
      <c r="G370" s="21"/>
      <c r="H370" s="28"/>
      <c r="N370" s="28">
        <f>N371+N372+N373</f>
        <v>3000</v>
      </c>
      <c r="S370" s="28">
        <v>3000</v>
      </c>
      <c r="T370" s="90"/>
      <c r="U370" s="28">
        <f>U371+U372+U373</f>
        <v>3000</v>
      </c>
      <c r="V370" s="28">
        <f>V371+V372+V373</f>
        <v>4000</v>
      </c>
    </row>
    <row r="371" spans="1:23" s="8" customFormat="1" ht="26.25">
      <c r="A371" s="25">
        <f t="shared" si="33"/>
        <v>307</v>
      </c>
      <c r="B371" s="27" t="s">
        <v>22</v>
      </c>
      <c r="C371" s="23" t="s">
        <v>66</v>
      </c>
      <c r="D371" s="21" t="s">
        <v>63</v>
      </c>
      <c r="E371" s="21" t="s">
        <v>234</v>
      </c>
      <c r="F371" s="21" t="s">
        <v>108</v>
      </c>
      <c r="G371" s="21" t="s">
        <v>21</v>
      </c>
      <c r="H371" s="28"/>
      <c r="I371" s="16"/>
      <c r="J371" s="16"/>
      <c r="K371" s="16"/>
      <c r="L371" s="16"/>
      <c r="M371" s="16"/>
      <c r="N371" s="28">
        <v>1000</v>
      </c>
      <c r="O371" s="92"/>
      <c r="P371" s="92"/>
      <c r="Q371" s="92"/>
      <c r="R371" s="92"/>
      <c r="S371" s="93">
        <v>3000</v>
      </c>
      <c r="T371" s="85"/>
      <c r="U371" s="28">
        <v>1000</v>
      </c>
      <c r="V371" s="28">
        <v>1000</v>
      </c>
      <c r="W371" s="1"/>
    </row>
    <row r="372" spans="1:23" s="8" customFormat="1" ht="26.25">
      <c r="A372" s="25"/>
      <c r="B372" s="29" t="s">
        <v>320</v>
      </c>
      <c r="C372" s="23" t="s">
        <v>66</v>
      </c>
      <c r="D372" s="38" t="s">
        <v>63</v>
      </c>
      <c r="E372" s="21" t="s">
        <v>234</v>
      </c>
      <c r="F372" s="38" t="s">
        <v>108</v>
      </c>
      <c r="G372" s="38" t="s">
        <v>321</v>
      </c>
      <c r="H372" s="28"/>
      <c r="I372" s="16"/>
      <c r="J372" s="16"/>
      <c r="K372" s="16"/>
      <c r="L372" s="16"/>
      <c r="M372" s="16"/>
      <c r="N372" s="28">
        <v>1000</v>
      </c>
      <c r="O372" s="16"/>
      <c r="P372" s="16"/>
      <c r="Q372" s="16"/>
      <c r="R372" s="16"/>
      <c r="S372" s="28"/>
      <c r="T372" s="90"/>
      <c r="U372" s="28">
        <v>1000</v>
      </c>
      <c r="V372" s="28">
        <v>2000</v>
      </c>
      <c r="W372" s="1"/>
    </row>
    <row r="373" spans="1:23" s="8" customFormat="1" ht="26.25">
      <c r="A373" s="25"/>
      <c r="B373" s="29" t="s">
        <v>327</v>
      </c>
      <c r="C373" s="23" t="s">
        <v>66</v>
      </c>
      <c r="D373" s="38" t="s">
        <v>63</v>
      </c>
      <c r="E373" s="21" t="s">
        <v>234</v>
      </c>
      <c r="F373" s="38" t="s">
        <v>108</v>
      </c>
      <c r="G373" s="38" t="s">
        <v>34</v>
      </c>
      <c r="H373" s="28"/>
      <c r="I373" s="16"/>
      <c r="J373" s="16"/>
      <c r="K373" s="16"/>
      <c r="L373" s="16"/>
      <c r="M373" s="16"/>
      <c r="N373" s="28">
        <v>1000</v>
      </c>
      <c r="O373" s="16"/>
      <c r="P373" s="16"/>
      <c r="Q373" s="16"/>
      <c r="R373" s="16"/>
      <c r="S373" s="28"/>
      <c r="T373" s="90"/>
      <c r="U373" s="28">
        <v>1000</v>
      </c>
      <c r="V373" s="28">
        <v>1000</v>
      </c>
      <c r="W373" s="1"/>
    </row>
    <row r="374" spans="1:22" ht="102">
      <c r="A374" s="25">
        <f>A371+1</f>
        <v>308</v>
      </c>
      <c r="B374" s="33" t="s">
        <v>267</v>
      </c>
      <c r="C374" s="23" t="s">
        <v>66</v>
      </c>
      <c r="D374" s="21" t="s">
        <v>63</v>
      </c>
      <c r="E374" s="23" t="s">
        <v>233</v>
      </c>
      <c r="F374" s="23" t="s">
        <v>122</v>
      </c>
      <c r="G374" s="21"/>
      <c r="H374" s="28"/>
      <c r="N374" s="28">
        <f>N375</f>
        <v>383848.64</v>
      </c>
      <c r="S374" s="28">
        <v>130000</v>
      </c>
      <c r="T374" s="90"/>
      <c r="U374" s="28">
        <f>U375</f>
        <v>202117.26</v>
      </c>
      <c r="V374" s="28">
        <f>V375</f>
        <v>200000</v>
      </c>
    </row>
    <row r="375" spans="1:23" s="8" customFormat="1" ht="26.25">
      <c r="A375" s="25">
        <f t="shared" si="33"/>
        <v>309</v>
      </c>
      <c r="B375" s="30" t="s">
        <v>24</v>
      </c>
      <c r="C375" s="23" t="s">
        <v>66</v>
      </c>
      <c r="D375" s="21" t="s">
        <v>63</v>
      </c>
      <c r="E375" s="21" t="s">
        <v>233</v>
      </c>
      <c r="F375" s="21" t="s">
        <v>122</v>
      </c>
      <c r="G375" s="21" t="s">
        <v>23</v>
      </c>
      <c r="H375" s="28">
        <v>405400</v>
      </c>
      <c r="I375" s="16"/>
      <c r="J375" s="16"/>
      <c r="K375" s="16"/>
      <c r="L375" s="16"/>
      <c r="M375" s="16"/>
      <c r="N375" s="28">
        <v>383848.64</v>
      </c>
      <c r="O375" s="95"/>
      <c r="P375" s="95"/>
      <c r="Q375" s="95"/>
      <c r="R375" s="95"/>
      <c r="S375" s="107">
        <v>130000</v>
      </c>
      <c r="T375" s="90"/>
      <c r="U375" s="28">
        <v>202117.26</v>
      </c>
      <c r="V375" s="28">
        <v>200000</v>
      </c>
      <c r="W375" s="1">
        <v>284405.3</v>
      </c>
    </row>
    <row r="376" spans="1:22" ht="95.25" customHeight="1">
      <c r="A376" s="25">
        <f t="shared" si="33"/>
        <v>310</v>
      </c>
      <c r="B376" s="26" t="s">
        <v>205</v>
      </c>
      <c r="C376" s="23" t="s">
        <v>66</v>
      </c>
      <c r="D376" s="23" t="s">
        <v>63</v>
      </c>
      <c r="E376" s="23" t="s">
        <v>234</v>
      </c>
      <c r="F376" s="23"/>
      <c r="G376" s="23"/>
      <c r="H376" s="24"/>
      <c r="I376" s="32"/>
      <c r="J376" s="32"/>
      <c r="K376" s="32"/>
      <c r="L376" s="32"/>
      <c r="M376" s="32"/>
      <c r="N376" s="24">
        <f>N377</f>
        <v>205741</v>
      </c>
      <c r="S376" s="24">
        <v>205000</v>
      </c>
      <c r="T376" s="106"/>
      <c r="U376" s="24">
        <f aca="true" t="shared" si="38" ref="U376:V378">U377</f>
        <v>106000</v>
      </c>
      <c r="V376" s="24">
        <f t="shared" si="38"/>
        <v>111000</v>
      </c>
    </row>
    <row r="377" spans="1:22" ht="51" customHeight="1">
      <c r="A377" s="25">
        <f t="shared" si="33"/>
        <v>311</v>
      </c>
      <c r="B377" s="33" t="s">
        <v>284</v>
      </c>
      <c r="C377" s="23" t="s">
        <v>66</v>
      </c>
      <c r="D377" s="23" t="s">
        <v>63</v>
      </c>
      <c r="E377" s="23" t="s">
        <v>234</v>
      </c>
      <c r="F377" s="23" t="s">
        <v>109</v>
      </c>
      <c r="G377" s="21"/>
      <c r="H377" s="24" t="e">
        <f>#REF!</f>
        <v>#REF!</v>
      </c>
      <c r="N377" s="24">
        <f>N378</f>
        <v>205741</v>
      </c>
      <c r="S377" s="24">
        <v>205000</v>
      </c>
      <c r="T377" s="106"/>
      <c r="U377" s="24">
        <f t="shared" si="38"/>
        <v>106000</v>
      </c>
      <c r="V377" s="24">
        <f t="shared" si="38"/>
        <v>111000</v>
      </c>
    </row>
    <row r="378" spans="1:22" ht="51" customHeight="1">
      <c r="A378" s="25">
        <f t="shared" si="33"/>
        <v>312</v>
      </c>
      <c r="B378" s="33" t="s">
        <v>264</v>
      </c>
      <c r="C378" s="23" t="s">
        <v>66</v>
      </c>
      <c r="D378" s="23" t="s">
        <v>63</v>
      </c>
      <c r="E378" s="23" t="s">
        <v>234</v>
      </c>
      <c r="F378" s="23" t="s">
        <v>59</v>
      </c>
      <c r="G378" s="21"/>
      <c r="H378" s="24"/>
      <c r="N378" s="24">
        <f>N379</f>
        <v>205741</v>
      </c>
      <c r="S378" s="24">
        <v>205000</v>
      </c>
      <c r="T378" s="106"/>
      <c r="U378" s="24">
        <f t="shared" si="38"/>
        <v>106000</v>
      </c>
      <c r="V378" s="24">
        <f t="shared" si="38"/>
        <v>111000</v>
      </c>
    </row>
    <row r="379" spans="1:22" ht="36" customHeight="1">
      <c r="A379" s="25">
        <f t="shared" si="33"/>
        <v>313</v>
      </c>
      <c r="B379" s="26" t="s">
        <v>304</v>
      </c>
      <c r="C379" s="23" t="s">
        <v>66</v>
      </c>
      <c r="D379" s="23" t="s">
        <v>63</v>
      </c>
      <c r="E379" s="23" t="s">
        <v>234</v>
      </c>
      <c r="F379" s="23" t="s">
        <v>60</v>
      </c>
      <c r="G379" s="21"/>
      <c r="H379" s="24" t="e">
        <f>#REF!+H380+H381+H382+H384+H385+#REF!</f>
        <v>#REF!</v>
      </c>
      <c r="N379" s="24">
        <f>N380+N381+N382+N384+N385+N383+N386+N387+N388</f>
        <v>205741</v>
      </c>
      <c r="S379" s="24">
        <v>205000</v>
      </c>
      <c r="T379" s="106"/>
      <c r="U379" s="24">
        <f>U380+U381+U382+U384+U385+U383+U386+U387+U388</f>
        <v>106000</v>
      </c>
      <c r="V379" s="24">
        <f>V380+V381+V382+V384+V385+V383+V386+V387+V388</f>
        <v>111000</v>
      </c>
    </row>
    <row r="380" spans="1:23" s="8" customFormat="1" ht="37.5" customHeight="1">
      <c r="A380" s="25">
        <f t="shared" si="33"/>
        <v>314</v>
      </c>
      <c r="B380" s="29" t="s">
        <v>31</v>
      </c>
      <c r="C380" s="23" t="s">
        <v>66</v>
      </c>
      <c r="D380" s="21" t="s">
        <v>63</v>
      </c>
      <c r="E380" s="21" t="s">
        <v>234</v>
      </c>
      <c r="F380" s="21" t="s">
        <v>60</v>
      </c>
      <c r="G380" s="21" t="s">
        <v>30</v>
      </c>
      <c r="H380" s="28">
        <v>110000</v>
      </c>
      <c r="I380" s="16"/>
      <c r="J380" s="16"/>
      <c r="K380" s="16"/>
      <c r="L380" s="16"/>
      <c r="M380" s="16"/>
      <c r="N380" s="28">
        <v>153500</v>
      </c>
      <c r="O380" s="92"/>
      <c r="P380" s="92"/>
      <c r="Q380" s="92"/>
      <c r="R380" s="92"/>
      <c r="S380" s="93">
        <v>85000</v>
      </c>
      <c r="T380" s="85"/>
      <c r="U380" s="28">
        <v>90000</v>
      </c>
      <c r="V380" s="28">
        <v>90000</v>
      </c>
      <c r="W380" s="1">
        <v>61654.16</v>
      </c>
    </row>
    <row r="381" spans="1:23" s="8" customFormat="1" ht="29.25" customHeight="1">
      <c r="A381" s="25">
        <f t="shared" si="33"/>
        <v>315</v>
      </c>
      <c r="B381" s="30" t="s">
        <v>33</v>
      </c>
      <c r="C381" s="23" t="s">
        <v>66</v>
      </c>
      <c r="D381" s="21" t="s">
        <v>63</v>
      </c>
      <c r="E381" s="21" t="s">
        <v>234</v>
      </c>
      <c r="F381" s="21" t="s">
        <v>60</v>
      </c>
      <c r="G381" s="21" t="s">
        <v>32</v>
      </c>
      <c r="H381" s="28">
        <v>50000</v>
      </c>
      <c r="I381" s="16"/>
      <c r="J381" s="16"/>
      <c r="K381" s="16"/>
      <c r="L381" s="16"/>
      <c r="M381" s="16"/>
      <c r="N381" s="28">
        <v>1000</v>
      </c>
      <c r="O381" s="92"/>
      <c r="P381" s="92"/>
      <c r="Q381" s="92"/>
      <c r="R381" s="92"/>
      <c r="S381" s="93">
        <v>10000</v>
      </c>
      <c r="T381" s="85"/>
      <c r="U381" s="28">
        <v>1000</v>
      </c>
      <c r="V381" s="28">
        <v>2000</v>
      </c>
      <c r="W381" s="1"/>
    </row>
    <row r="382" spans="1:23" s="8" customFormat="1" ht="32.25" customHeight="1">
      <c r="A382" s="25">
        <f t="shared" si="33"/>
        <v>316</v>
      </c>
      <c r="B382" s="30" t="s">
        <v>35</v>
      </c>
      <c r="C382" s="23" t="s">
        <v>66</v>
      </c>
      <c r="D382" s="21" t="s">
        <v>63</v>
      </c>
      <c r="E382" s="21" t="s">
        <v>234</v>
      </c>
      <c r="F382" s="21" t="s">
        <v>60</v>
      </c>
      <c r="G382" s="21" t="s">
        <v>34</v>
      </c>
      <c r="H382" s="28">
        <v>10000</v>
      </c>
      <c r="I382" s="16"/>
      <c r="J382" s="16"/>
      <c r="K382" s="16"/>
      <c r="L382" s="16"/>
      <c r="M382" s="16"/>
      <c r="N382" s="28">
        <v>3000</v>
      </c>
      <c r="O382" s="92"/>
      <c r="P382" s="92"/>
      <c r="Q382" s="92"/>
      <c r="R382" s="92"/>
      <c r="S382" s="93">
        <v>5000</v>
      </c>
      <c r="T382" s="85"/>
      <c r="U382" s="28">
        <v>3000</v>
      </c>
      <c r="V382" s="28">
        <v>5000</v>
      </c>
      <c r="W382" s="1">
        <v>2950</v>
      </c>
    </row>
    <row r="383" spans="1:23" s="8" customFormat="1" ht="26.25" customHeight="1">
      <c r="A383" s="25">
        <f t="shared" si="33"/>
        <v>317</v>
      </c>
      <c r="B383" s="29" t="s">
        <v>337</v>
      </c>
      <c r="C383" s="23" t="s">
        <v>66</v>
      </c>
      <c r="D383" s="21" t="s">
        <v>63</v>
      </c>
      <c r="E383" s="21" t="s">
        <v>234</v>
      </c>
      <c r="F383" s="21" t="s">
        <v>60</v>
      </c>
      <c r="G383" s="21" t="s">
        <v>341</v>
      </c>
      <c r="H383" s="28"/>
      <c r="I383" s="16"/>
      <c r="J383" s="16"/>
      <c r="K383" s="16"/>
      <c r="L383" s="16"/>
      <c r="M383" s="16"/>
      <c r="N383" s="28">
        <v>34000</v>
      </c>
      <c r="O383" s="92"/>
      <c r="P383" s="92"/>
      <c r="Q383" s="92"/>
      <c r="R383" s="92"/>
      <c r="S383" s="93">
        <v>80000</v>
      </c>
      <c r="T383" s="85"/>
      <c r="U383" s="28">
        <v>4000</v>
      </c>
      <c r="V383" s="28">
        <v>6000</v>
      </c>
      <c r="W383" s="1">
        <v>22090</v>
      </c>
    </row>
    <row r="384" spans="1:23" s="8" customFormat="1" ht="42" customHeight="1" hidden="1">
      <c r="A384" s="25">
        <f t="shared" si="33"/>
        <v>318</v>
      </c>
      <c r="B384" s="30" t="s">
        <v>29</v>
      </c>
      <c r="C384" s="23" t="s">
        <v>66</v>
      </c>
      <c r="D384" s="21" t="s">
        <v>63</v>
      </c>
      <c r="E384" s="21" t="s">
        <v>234</v>
      </c>
      <c r="F384" s="21" t="s">
        <v>60</v>
      </c>
      <c r="G384" s="21" t="s">
        <v>28</v>
      </c>
      <c r="H384" s="28">
        <v>1000</v>
      </c>
      <c r="I384" s="16"/>
      <c r="J384" s="16"/>
      <c r="K384" s="16"/>
      <c r="L384" s="16"/>
      <c r="M384" s="16"/>
      <c r="N384" s="28">
        <v>0</v>
      </c>
      <c r="O384" s="92"/>
      <c r="P384" s="92"/>
      <c r="Q384" s="92"/>
      <c r="R384" s="92"/>
      <c r="S384" s="93">
        <v>10000</v>
      </c>
      <c r="T384" s="85"/>
      <c r="U384" s="28">
        <v>4000</v>
      </c>
      <c r="V384" s="28">
        <v>4000</v>
      </c>
      <c r="W384" s="1"/>
    </row>
    <row r="385" spans="1:23" s="8" customFormat="1" ht="35.25" customHeight="1">
      <c r="A385" s="25">
        <f t="shared" si="33"/>
        <v>319</v>
      </c>
      <c r="B385" s="96" t="s">
        <v>333</v>
      </c>
      <c r="C385" s="23" t="s">
        <v>66</v>
      </c>
      <c r="D385" s="21" t="s">
        <v>63</v>
      </c>
      <c r="E385" s="21" t="s">
        <v>234</v>
      </c>
      <c r="F385" s="21" t="s">
        <v>60</v>
      </c>
      <c r="G385" s="21" t="s">
        <v>331</v>
      </c>
      <c r="H385" s="28">
        <v>1000</v>
      </c>
      <c r="I385" s="16"/>
      <c r="J385" s="16"/>
      <c r="K385" s="16"/>
      <c r="L385" s="16"/>
      <c r="M385" s="16"/>
      <c r="N385" s="28">
        <v>1000</v>
      </c>
      <c r="O385" s="92"/>
      <c r="P385" s="92"/>
      <c r="Q385" s="92"/>
      <c r="R385" s="92"/>
      <c r="S385" s="93">
        <v>15000</v>
      </c>
      <c r="T385" s="85"/>
      <c r="U385" s="28">
        <v>2000</v>
      </c>
      <c r="V385" s="28">
        <v>2000</v>
      </c>
      <c r="W385" s="1"/>
    </row>
    <row r="386" spans="1:23" s="8" customFormat="1" ht="67.5" customHeight="1">
      <c r="A386" s="25"/>
      <c r="B386" s="29" t="s">
        <v>334</v>
      </c>
      <c r="C386" s="23" t="s">
        <v>66</v>
      </c>
      <c r="D386" s="38" t="s">
        <v>63</v>
      </c>
      <c r="E386" s="38" t="s">
        <v>234</v>
      </c>
      <c r="F386" s="38" t="s">
        <v>60</v>
      </c>
      <c r="G386" s="38" t="s">
        <v>338</v>
      </c>
      <c r="H386" s="28"/>
      <c r="I386" s="16"/>
      <c r="J386" s="16"/>
      <c r="K386" s="16"/>
      <c r="L386" s="16"/>
      <c r="M386" s="16"/>
      <c r="N386" s="28">
        <v>2000</v>
      </c>
      <c r="O386" s="92"/>
      <c r="P386" s="92"/>
      <c r="Q386" s="92"/>
      <c r="R386" s="92"/>
      <c r="S386" s="93"/>
      <c r="T386" s="85"/>
      <c r="U386" s="28">
        <v>2000</v>
      </c>
      <c r="V386" s="28">
        <v>2000</v>
      </c>
      <c r="W386" s="1"/>
    </row>
    <row r="387" spans="1:23" s="8" customFormat="1" ht="31.5" customHeight="1">
      <c r="A387" s="25"/>
      <c r="B387" s="29" t="s">
        <v>335</v>
      </c>
      <c r="C387" s="23" t="s">
        <v>66</v>
      </c>
      <c r="D387" s="38" t="s">
        <v>63</v>
      </c>
      <c r="E387" s="38" t="s">
        <v>234</v>
      </c>
      <c r="F387" s="38" t="s">
        <v>60</v>
      </c>
      <c r="G387" s="38" t="s">
        <v>339</v>
      </c>
      <c r="H387" s="28"/>
      <c r="I387" s="16"/>
      <c r="J387" s="16"/>
      <c r="K387" s="16"/>
      <c r="L387" s="16"/>
      <c r="M387" s="16"/>
      <c r="N387" s="28">
        <v>5241</v>
      </c>
      <c r="O387" s="92"/>
      <c r="P387" s="92"/>
      <c r="Q387" s="92"/>
      <c r="R387" s="92"/>
      <c r="S387" s="93"/>
      <c r="T387" s="85"/>
      <c r="U387" s="28">
        <v>0</v>
      </c>
      <c r="V387" s="28">
        <v>0</v>
      </c>
      <c r="W387" s="1">
        <v>3945</v>
      </c>
    </row>
    <row r="388" spans="1:23" s="8" customFormat="1" ht="25.5" customHeight="1">
      <c r="A388" s="25"/>
      <c r="B388" s="30" t="s">
        <v>37</v>
      </c>
      <c r="C388" s="23" t="s">
        <v>66</v>
      </c>
      <c r="D388" s="38" t="s">
        <v>63</v>
      </c>
      <c r="E388" s="38" t="s">
        <v>234</v>
      </c>
      <c r="F388" s="38" t="s">
        <v>60</v>
      </c>
      <c r="G388" s="38" t="s">
        <v>36</v>
      </c>
      <c r="H388" s="28"/>
      <c r="I388" s="16"/>
      <c r="J388" s="16"/>
      <c r="K388" s="16"/>
      <c r="L388" s="16"/>
      <c r="M388" s="16"/>
      <c r="N388" s="28">
        <v>6000</v>
      </c>
      <c r="O388" s="92"/>
      <c r="P388" s="92"/>
      <c r="Q388" s="92"/>
      <c r="R388" s="92"/>
      <c r="S388" s="93"/>
      <c r="T388" s="85"/>
      <c r="U388" s="28">
        <v>0</v>
      </c>
      <c r="V388" s="28">
        <v>0</v>
      </c>
      <c r="W388" s="1">
        <v>4200</v>
      </c>
    </row>
    <row r="389" spans="1:22" ht="51" customHeight="1">
      <c r="A389" s="25">
        <f>A385+1</f>
        <v>320</v>
      </c>
      <c r="B389" s="34" t="s">
        <v>197</v>
      </c>
      <c r="C389" s="23" t="s">
        <v>66</v>
      </c>
      <c r="D389" s="23" t="s">
        <v>63</v>
      </c>
      <c r="E389" s="23" t="s">
        <v>235</v>
      </c>
      <c r="F389" s="21"/>
      <c r="G389" s="21"/>
      <c r="H389" s="28"/>
      <c r="N389" s="24">
        <f>N390</f>
        <v>4200</v>
      </c>
      <c r="O389" s="92"/>
      <c r="P389" s="92"/>
      <c r="Q389" s="92"/>
      <c r="R389" s="92"/>
      <c r="S389" s="109">
        <v>7000</v>
      </c>
      <c r="T389" s="110"/>
      <c r="U389" s="24">
        <f>U390</f>
        <v>4200</v>
      </c>
      <c r="V389" s="24">
        <f>V390</f>
        <v>7000</v>
      </c>
    </row>
    <row r="390" spans="1:23" s="3" customFormat="1" ht="28.5" customHeight="1">
      <c r="A390" s="25">
        <f t="shared" si="33"/>
        <v>321</v>
      </c>
      <c r="B390" s="34" t="s">
        <v>111</v>
      </c>
      <c r="C390" s="23" t="s">
        <v>66</v>
      </c>
      <c r="D390" s="23" t="s">
        <v>63</v>
      </c>
      <c r="E390" s="23" t="s">
        <v>235</v>
      </c>
      <c r="F390" s="23" t="s">
        <v>112</v>
      </c>
      <c r="G390" s="21"/>
      <c r="H390" s="28"/>
      <c r="I390" s="16"/>
      <c r="J390" s="16"/>
      <c r="K390" s="16"/>
      <c r="L390" s="16"/>
      <c r="M390" s="16"/>
      <c r="N390" s="24">
        <f>N391+N394</f>
        <v>4200</v>
      </c>
      <c r="O390" s="114"/>
      <c r="P390" s="114"/>
      <c r="Q390" s="114"/>
      <c r="R390" s="114"/>
      <c r="S390" s="109">
        <v>7000</v>
      </c>
      <c r="T390" s="110"/>
      <c r="U390" s="24">
        <f>U391+U394</f>
        <v>4200</v>
      </c>
      <c r="V390" s="24">
        <f>V391+V394</f>
        <v>7000</v>
      </c>
      <c r="W390" s="1"/>
    </row>
    <row r="391" spans="1:23" s="3" customFormat="1" ht="27" customHeight="1">
      <c r="A391" s="25">
        <f t="shared" si="33"/>
        <v>322</v>
      </c>
      <c r="B391" s="22" t="s">
        <v>148</v>
      </c>
      <c r="C391" s="23" t="s">
        <v>66</v>
      </c>
      <c r="D391" s="23" t="s">
        <v>63</v>
      </c>
      <c r="E391" s="23" t="s">
        <v>235</v>
      </c>
      <c r="F391" s="23" t="s">
        <v>149</v>
      </c>
      <c r="G391" s="23"/>
      <c r="H391" s="24">
        <f>H394</f>
        <v>10000</v>
      </c>
      <c r="I391" s="16"/>
      <c r="J391" s="16"/>
      <c r="K391" s="16"/>
      <c r="L391" s="16"/>
      <c r="M391" s="16"/>
      <c r="N391" s="24">
        <f>N392</f>
        <v>1000</v>
      </c>
      <c r="O391" s="114"/>
      <c r="P391" s="114"/>
      <c r="Q391" s="114"/>
      <c r="R391" s="114"/>
      <c r="S391" s="109">
        <v>1000</v>
      </c>
      <c r="T391" s="110"/>
      <c r="U391" s="24">
        <f>U392</f>
        <v>1000</v>
      </c>
      <c r="V391" s="24">
        <f>V392</f>
        <v>1000</v>
      </c>
      <c r="W391" s="1"/>
    </row>
    <row r="392" spans="1:23" s="3" customFormat="1" ht="51" customHeight="1">
      <c r="A392" s="25">
        <f t="shared" si="33"/>
        <v>323</v>
      </c>
      <c r="B392" s="61" t="s">
        <v>265</v>
      </c>
      <c r="C392" s="23" t="s">
        <v>66</v>
      </c>
      <c r="D392" s="23" t="s">
        <v>63</v>
      </c>
      <c r="E392" s="23" t="s">
        <v>235</v>
      </c>
      <c r="F392" s="23" t="s">
        <v>150</v>
      </c>
      <c r="G392" s="23"/>
      <c r="H392" s="24">
        <f>H394</f>
        <v>10000</v>
      </c>
      <c r="I392" s="16"/>
      <c r="J392" s="16"/>
      <c r="K392" s="16"/>
      <c r="L392" s="16"/>
      <c r="M392" s="16"/>
      <c r="N392" s="24">
        <f>N393</f>
        <v>1000</v>
      </c>
      <c r="O392" s="114"/>
      <c r="P392" s="114"/>
      <c r="Q392" s="114"/>
      <c r="R392" s="114"/>
      <c r="S392" s="109">
        <v>1000</v>
      </c>
      <c r="T392" s="110"/>
      <c r="U392" s="24">
        <f>U393</f>
        <v>1000</v>
      </c>
      <c r="V392" s="24">
        <f>V393</f>
        <v>1000</v>
      </c>
      <c r="W392" s="1"/>
    </row>
    <row r="393" spans="1:23" s="9" customFormat="1" ht="36.75" customHeight="1">
      <c r="A393" s="25">
        <f t="shared" si="33"/>
        <v>324</v>
      </c>
      <c r="B393" s="29" t="s">
        <v>337</v>
      </c>
      <c r="C393" s="23" t="s">
        <v>66</v>
      </c>
      <c r="D393" s="21" t="s">
        <v>63</v>
      </c>
      <c r="E393" s="21" t="s">
        <v>235</v>
      </c>
      <c r="F393" s="21" t="s">
        <v>150</v>
      </c>
      <c r="G393" s="21" t="s">
        <v>341</v>
      </c>
      <c r="H393" s="28">
        <v>1000</v>
      </c>
      <c r="I393" s="16"/>
      <c r="J393" s="16"/>
      <c r="K393" s="16"/>
      <c r="L393" s="16"/>
      <c r="M393" s="16"/>
      <c r="N393" s="28">
        <v>1000</v>
      </c>
      <c r="O393" s="114"/>
      <c r="P393" s="114"/>
      <c r="Q393" s="114"/>
      <c r="R393" s="114"/>
      <c r="S393" s="93">
        <v>1000</v>
      </c>
      <c r="T393" s="85"/>
      <c r="U393" s="28">
        <v>1000</v>
      </c>
      <c r="V393" s="28">
        <v>1000</v>
      </c>
      <c r="W393" s="1"/>
    </row>
    <row r="394" spans="1:23" s="3" customFormat="1" ht="34.5" customHeight="1">
      <c r="A394" s="25">
        <f t="shared" si="33"/>
        <v>325</v>
      </c>
      <c r="B394" s="22" t="s">
        <v>129</v>
      </c>
      <c r="C394" s="23" t="s">
        <v>66</v>
      </c>
      <c r="D394" s="23" t="s">
        <v>63</v>
      </c>
      <c r="E394" s="23" t="s">
        <v>235</v>
      </c>
      <c r="F394" s="23" t="s">
        <v>130</v>
      </c>
      <c r="G394" s="23"/>
      <c r="H394" s="24">
        <f>H397</f>
        <v>10000</v>
      </c>
      <c r="I394" s="16"/>
      <c r="J394" s="16"/>
      <c r="K394" s="16"/>
      <c r="L394" s="16"/>
      <c r="M394" s="16"/>
      <c r="N394" s="24">
        <f>N395+N397+N399</f>
        <v>3200</v>
      </c>
      <c r="O394" s="32"/>
      <c r="P394" s="32"/>
      <c r="Q394" s="32"/>
      <c r="R394" s="32"/>
      <c r="S394" s="24">
        <v>5000</v>
      </c>
      <c r="T394" s="106"/>
      <c r="U394" s="24">
        <f>U395+U397+U399</f>
        <v>3200</v>
      </c>
      <c r="V394" s="24">
        <f>V395+V397+V399</f>
        <v>6000</v>
      </c>
      <c r="W394" s="1"/>
    </row>
    <row r="395" spans="1:22" s="97" customFormat="1" ht="35.25" customHeight="1">
      <c r="A395" s="25"/>
      <c r="B395" s="22" t="s">
        <v>342</v>
      </c>
      <c r="C395" s="23" t="s">
        <v>66</v>
      </c>
      <c r="D395" s="127" t="s">
        <v>63</v>
      </c>
      <c r="E395" s="23" t="s">
        <v>235</v>
      </c>
      <c r="F395" s="127" t="s">
        <v>343</v>
      </c>
      <c r="G395" s="38"/>
      <c r="H395" s="24"/>
      <c r="I395" s="16"/>
      <c r="J395" s="16"/>
      <c r="K395" s="16"/>
      <c r="L395" s="16"/>
      <c r="M395" s="16"/>
      <c r="N395" s="24">
        <f>N396</f>
        <v>1000</v>
      </c>
      <c r="O395" s="16"/>
      <c r="P395" s="16"/>
      <c r="Q395" s="16"/>
      <c r="R395" s="16"/>
      <c r="S395" s="24"/>
      <c r="T395" s="106"/>
      <c r="U395" s="24">
        <f>U396</f>
        <v>1000</v>
      </c>
      <c r="V395" s="24">
        <f>V396</f>
        <v>2000</v>
      </c>
    </row>
    <row r="396" spans="1:22" s="97" customFormat="1" ht="35.25" customHeight="1">
      <c r="A396" s="25"/>
      <c r="B396" s="96" t="s">
        <v>316</v>
      </c>
      <c r="C396" s="23" t="s">
        <v>66</v>
      </c>
      <c r="D396" s="38" t="s">
        <v>63</v>
      </c>
      <c r="E396" s="21" t="s">
        <v>235</v>
      </c>
      <c r="F396" s="38" t="s">
        <v>343</v>
      </c>
      <c r="G396" s="38" t="s">
        <v>317</v>
      </c>
      <c r="H396" s="24"/>
      <c r="I396" s="16"/>
      <c r="J396" s="16"/>
      <c r="K396" s="16"/>
      <c r="L396" s="16"/>
      <c r="M396" s="16"/>
      <c r="N396" s="28">
        <v>1000</v>
      </c>
      <c r="O396" s="16"/>
      <c r="P396" s="16"/>
      <c r="Q396" s="16"/>
      <c r="R396" s="16"/>
      <c r="S396" s="28"/>
      <c r="T396" s="90"/>
      <c r="U396" s="28">
        <v>1000</v>
      </c>
      <c r="V396" s="28">
        <v>2000</v>
      </c>
    </row>
    <row r="397" spans="1:22" ht="28.5" customHeight="1">
      <c r="A397" s="25">
        <f>A394+1</f>
        <v>326</v>
      </c>
      <c r="B397" s="22" t="s">
        <v>248</v>
      </c>
      <c r="C397" s="23" t="s">
        <v>66</v>
      </c>
      <c r="D397" s="23" t="s">
        <v>63</v>
      </c>
      <c r="E397" s="23" t="s">
        <v>235</v>
      </c>
      <c r="F397" s="23" t="s">
        <v>128</v>
      </c>
      <c r="G397" s="23"/>
      <c r="H397" s="24">
        <f>H398</f>
        <v>10000</v>
      </c>
      <c r="N397" s="24">
        <f>N398</f>
        <v>1500</v>
      </c>
      <c r="S397" s="24">
        <v>5000</v>
      </c>
      <c r="T397" s="106"/>
      <c r="U397" s="24">
        <f>U398</f>
        <v>1500</v>
      </c>
      <c r="V397" s="24">
        <f>V398</f>
        <v>3000</v>
      </c>
    </row>
    <row r="398" spans="1:23" s="8" customFormat="1" ht="25.5" customHeight="1">
      <c r="A398" s="25">
        <f t="shared" si="33"/>
        <v>327</v>
      </c>
      <c r="B398" s="108" t="s">
        <v>316</v>
      </c>
      <c r="C398" s="23" t="s">
        <v>66</v>
      </c>
      <c r="D398" s="21" t="s">
        <v>63</v>
      </c>
      <c r="E398" s="21" t="s">
        <v>235</v>
      </c>
      <c r="F398" s="21" t="s">
        <v>128</v>
      </c>
      <c r="G398" s="21" t="s">
        <v>317</v>
      </c>
      <c r="H398" s="28">
        <v>10000</v>
      </c>
      <c r="I398" s="16"/>
      <c r="J398" s="16"/>
      <c r="K398" s="16"/>
      <c r="L398" s="16"/>
      <c r="M398" s="16"/>
      <c r="N398" s="28">
        <v>1500</v>
      </c>
      <c r="O398" s="92"/>
      <c r="P398" s="92"/>
      <c r="Q398" s="92"/>
      <c r="R398" s="92"/>
      <c r="S398" s="93">
        <v>5000</v>
      </c>
      <c r="T398" s="85"/>
      <c r="U398" s="28">
        <v>1500</v>
      </c>
      <c r="V398" s="28">
        <v>3000</v>
      </c>
      <c r="W398" s="1"/>
    </row>
    <row r="399" spans="1:22" ht="26.25">
      <c r="A399" s="25">
        <f t="shared" si="33"/>
        <v>328</v>
      </c>
      <c r="B399" s="22" t="s">
        <v>251</v>
      </c>
      <c r="C399" s="23" t="s">
        <v>66</v>
      </c>
      <c r="D399" s="23" t="s">
        <v>63</v>
      </c>
      <c r="E399" s="23" t="s">
        <v>235</v>
      </c>
      <c r="F399" s="23" t="s">
        <v>252</v>
      </c>
      <c r="G399" s="21"/>
      <c r="H399" s="28"/>
      <c r="N399" s="24">
        <f>N400+N402+N401</f>
        <v>700</v>
      </c>
      <c r="O399" s="92"/>
      <c r="P399" s="92"/>
      <c r="Q399" s="92"/>
      <c r="R399" s="92"/>
      <c r="S399" s="109">
        <v>1000</v>
      </c>
      <c r="T399" s="110"/>
      <c r="U399" s="24">
        <f>U400+U402</f>
        <v>700</v>
      </c>
      <c r="V399" s="24">
        <f>V400+V402</f>
        <v>1000</v>
      </c>
    </row>
    <row r="400" spans="1:23" s="8" customFormat="1" ht="26.25">
      <c r="A400" s="25">
        <f t="shared" si="33"/>
        <v>329</v>
      </c>
      <c r="B400" s="108" t="s">
        <v>318</v>
      </c>
      <c r="C400" s="23" t="s">
        <v>66</v>
      </c>
      <c r="D400" s="21" t="s">
        <v>63</v>
      </c>
      <c r="E400" s="21" t="s">
        <v>235</v>
      </c>
      <c r="F400" s="21" t="s">
        <v>252</v>
      </c>
      <c r="G400" s="21" t="s">
        <v>319</v>
      </c>
      <c r="H400" s="28"/>
      <c r="I400" s="16"/>
      <c r="J400" s="16"/>
      <c r="K400" s="16"/>
      <c r="L400" s="16"/>
      <c r="M400" s="16"/>
      <c r="N400" s="28">
        <v>200</v>
      </c>
      <c r="O400" s="92"/>
      <c r="P400" s="92"/>
      <c r="Q400" s="92"/>
      <c r="R400" s="92"/>
      <c r="S400" s="93">
        <v>1000</v>
      </c>
      <c r="T400" s="85"/>
      <c r="U400" s="28">
        <v>200</v>
      </c>
      <c r="V400" s="28">
        <v>200</v>
      </c>
      <c r="W400" s="1"/>
    </row>
    <row r="401" spans="1:23" s="8" customFormat="1" ht="25.5" customHeight="1">
      <c r="A401" s="25">
        <f t="shared" si="33"/>
        <v>330</v>
      </c>
      <c r="B401" s="98" t="s">
        <v>345</v>
      </c>
      <c r="C401" s="23" t="s">
        <v>66</v>
      </c>
      <c r="D401" s="21" t="s">
        <v>63</v>
      </c>
      <c r="E401" s="21" t="s">
        <v>235</v>
      </c>
      <c r="F401" s="21" t="s">
        <v>252</v>
      </c>
      <c r="G401" s="21" t="s">
        <v>344</v>
      </c>
      <c r="H401" s="28"/>
      <c r="I401" s="18"/>
      <c r="J401" s="18"/>
      <c r="K401" s="18"/>
      <c r="L401" s="18"/>
      <c r="M401" s="18"/>
      <c r="N401" s="28">
        <v>200</v>
      </c>
      <c r="O401" s="92"/>
      <c r="P401" s="92"/>
      <c r="Q401" s="92"/>
      <c r="R401" s="92"/>
      <c r="S401" s="111">
        <v>25000</v>
      </c>
      <c r="T401" s="85"/>
      <c r="U401" s="28">
        <v>0</v>
      </c>
      <c r="V401" s="28">
        <v>0</v>
      </c>
      <c r="W401" s="1">
        <v>27.84</v>
      </c>
    </row>
    <row r="402" spans="1:23" s="8" customFormat="1" ht="25.5" customHeight="1">
      <c r="A402" s="25"/>
      <c r="B402" s="30" t="s">
        <v>353</v>
      </c>
      <c r="C402" s="23" t="s">
        <v>66</v>
      </c>
      <c r="D402" s="21" t="s">
        <v>63</v>
      </c>
      <c r="E402" s="21" t="s">
        <v>235</v>
      </c>
      <c r="F402" s="21" t="s">
        <v>252</v>
      </c>
      <c r="G402" s="21" t="s">
        <v>350</v>
      </c>
      <c r="H402" s="28"/>
      <c r="I402" s="16"/>
      <c r="J402" s="16"/>
      <c r="K402" s="16"/>
      <c r="L402" s="16"/>
      <c r="M402" s="16"/>
      <c r="N402" s="28">
        <v>300</v>
      </c>
      <c r="O402" s="92"/>
      <c r="P402" s="92"/>
      <c r="Q402" s="92"/>
      <c r="R402" s="92"/>
      <c r="S402" s="93"/>
      <c r="T402" s="85"/>
      <c r="U402" s="28">
        <v>500</v>
      </c>
      <c r="V402" s="28">
        <v>800</v>
      </c>
      <c r="W402" s="1">
        <v>50.9</v>
      </c>
    </row>
    <row r="403" spans="1:22" ht="36" customHeight="1">
      <c r="A403" s="25">
        <f>A400+1</f>
        <v>330</v>
      </c>
      <c r="B403" s="22" t="s">
        <v>144</v>
      </c>
      <c r="C403" s="23" t="s">
        <v>66</v>
      </c>
      <c r="D403" s="23" t="s">
        <v>63</v>
      </c>
      <c r="E403" s="23"/>
      <c r="F403" s="23"/>
      <c r="G403" s="23"/>
      <c r="H403" s="24" t="e">
        <f>H405</f>
        <v>#REF!</v>
      </c>
      <c r="I403" s="32"/>
      <c r="J403" s="32"/>
      <c r="K403" s="32"/>
      <c r="L403" s="32"/>
      <c r="M403" s="32"/>
      <c r="N403" s="24">
        <f>N405</f>
        <v>586685.1000000001</v>
      </c>
      <c r="S403" s="24">
        <v>198000</v>
      </c>
      <c r="T403" s="106"/>
      <c r="U403" s="24">
        <f>U405</f>
        <v>267400</v>
      </c>
      <c r="V403" s="24">
        <f>V405</f>
        <v>285400</v>
      </c>
    </row>
    <row r="404" spans="1:22" ht="29.25" customHeight="1">
      <c r="A404" s="25">
        <f t="shared" si="33"/>
        <v>331</v>
      </c>
      <c r="B404" s="26" t="s">
        <v>137</v>
      </c>
      <c r="C404" s="23" t="s">
        <v>66</v>
      </c>
      <c r="D404" s="23" t="s">
        <v>63</v>
      </c>
      <c r="E404" s="23" t="s">
        <v>167</v>
      </c>
      <c r="F404" s="23"/>
      <c r="G404" s="23"/>
      <c r="H404" s="24"/>
      <c r="I404" s="32"/>
      <c r="J404" s="32"/>
      <c r="K404" s="32"/>
      <c r="L404" s="32"/>
      <c r="M404" s="32"/>
      <c r="N404" s="24">
        <f>N405</f>
        <v>586685.1000000001</v>
      </c>
      <c r="S404" s="24">
        <v>198000</v>
      </c>
      <c r="T404" s="106"/>
      <c r="U404" s="24">
        <f>U405</f>
        <v>267400</v>
      </c>
      <c r="V404" s="24">
        <f>V405</f>
        <v>285400</v>
      </c>
    </row>
    <row r="405" spans="1:23" s="3" customFormat="1" ht="62.25" customHeight="1">
      <c r="A405" s="25">
        <f t="shared" si="33"/>
        <v>332</v>
      </c>
      <c r="B405" s="26" t="s">
        <v>145</v>
      </c>
      <c r="C405" s="23" t="s">
        <v>66</v>
      </c>
      <c r="D405" s="23" t="s">
        <v>63</v>
      </c>
      <c r="E405" s="23" t="s">
        <v>186</v>
      </c>
      <c r="F405" s="23"/>
      <c r="G405" s="23"/>
      <c r="H405" s="24" t="e">
        <f>H407+H415</f>
        <v>#REF!</v>
      </c>
      <c r="I405" s="32"/>
      <c r="J405" s="32"/>
      <c r="K405" s="32"/>
      <c r="L405" s="32"/>
      <c r="M405" s="32"/>
      <c r="N405" s="24">
        <f>N407+N415</f>
        <v>586685.1000000001</v>
      </c>
      <c r="O405" s="32"/>
      <c r="P405" s="32"/>
      <c r="Q405" s="32"/>
      <c r="R405" s="32"/>
      <c r="S405" s="24">
        <v>198000</v>
      </c>
      <c r="T405" s="106"/>
      <c r="U405" s="24">
        <f>U407+U415</f>
        <v>267400</v>
      </c>
      <c r="V405" s="24">
        <f>V407+V415</f>
        <v>285400</v>
      </c>
      <c r="W405" s="1"/>
    </row>
    <row r="406" spans="1:22" ht="30.75" customHeight="1">
      <c r="A406" s="25">
        <f t="shared" si="33"/>
        <v>333</v>
      </c>
      <c r="B406" s="31" t="s">
        <v>204</v>
      </c>
      <c r="C406" s="23" t="s">
        <v>66</v>
      </c>
      <c r="D406" s="23" t="s">
        <v>63</v>
      </c>
      <c r="E406" s="23" t="s">
        <v>236</v>
      </c>
      <c r="F406" s="23"/>
      <c r="G406" s="23"/>
      <c r="H406" s="24"/>
      <c r="I406" s="32"/>
      <c r="J406" s="32"/>
      <c r="K406" s="32"/>
      <c r="L406" s="32"/>
      <c r="M406" s="32"/>
      <c r="N406" s="24">
        <f>N407+N414</f>
        <v>586685.1000000001</v>
      </c>
      <c r="S406" s="24">
        <v>193000</v>
      </c>
      <c r="T406" s="106"/>
      <c r="U406" s="24">
        <f>U407+U414</f>
        <v>267400</v>
      </c>
      <c r="V406" s="24">
        <f>V407+V414</f>
        <v>285400</v>
      </c>
    </row>
    <row r="407" spans="1:22" ht="103.5" customHeight="1">
      <c r="A407" s="25">
        <f t="shared" si="33"/>
        <v>334</v>
      </c>
      <c r="B407" s="26" t="s">
        <v>142</v>
      </c>
      <c r="C407" s="23" t="s">
        <v>66</v>
      </c>
      <c r="D407" s="23" t="s">
        <v>63</v>
      </c>
      <c r="E407" s="23" t="s">
        <v>236</v>
      </c>
      <c r="F407" s="23" t="s">
        <v>43</v>
      </c>
      <c r="G407" s="23"/>
      <c r="H407" s="24">
        <f>H408</f>
        <v>353000</v>
      </c>
      <c r="I407" s="32"/>
      <c r="J407" s="32"/>
      <c r="K407" s="32"/>
      <c r="L407" s="32"/>
      <c r="M407" s="32"/>
      <c r="N407" s="24">
        <f>N408</f>
        <v>576685.1000000001</v>
      </c>
      <c r="S407" s="24">
        <v>193000</v>
      </c>
      <c r="T407" s="106"/>
      <c r="U407" s="24">
        <f>U408</f>
        <v>261400</v>
      </c>
      <c r="V407" s="24">
        <f>V408</f>
        <v>265400</v>
      </c>
    </row>
    <row r="408" spans="1:22" ht="61.5" customHeight="1">
      <c r="A408" s="25">
        <f t="shared" si="33"/>
        <v>335</v>
      </c>
      <c r="B408" s="26" t="s">
        <v>106</v>
      </c>
      <c r="C408" s="23" t="s">
        <v>66</v>
      </c>
      <c r="D408" s="23" t="s">
        <v>63</v>
      </c>
      <c r="E408" s="23" t="s">
        <v>236</v>
      </c>
      <c r="F408" s="23" t="s">
        <v>44</v>
      </c>
      <c r="G408" s="23"/>
      <c r="H408" s="24">
        <f>H409</f>
        <v>353000</v>
      </c>
      <c r="I408" s="32"/>
      <c r="J408" s="32"/>
      <c r="K408" s="32"/>
      <c r="L408" s="32"/>
      <c r="M408" s="32"/>
      <c r="N408" s="24">
        <f>N409+N412</f>
        <v>576685.1000000001</v>
      </c>
      <c r="S408" s="24">
        <v>193000</v>
      </c>
      <c r="T408" s="106"/>
      <c r="U408" s="24">
        <f>U409+U412</f>
        <v>261400</v>
      </c>
      <c r="V408" s="24">
        <f>V409+V412</f>
        <v>265400</v>
      </c>
    </row>
    <row r="409" spans="1:22" ht="33" customHeight="1">
      <c r="A409" s="25">
        <f t="shared" si="33"/>
        <v>336</v>
      </c>
      <c r="B409" s="26" t="s">
        <v>266</v>
      </c>
      <c r="C409" s="23" t="s">
        <v>66</v>
      </c>
      <c r="D409" s="23" t="s">
        <v>63</v>
      </c>
      <c r="E409" s="23" t="s">
        <v>236</v>
      </c>
      <c r="F409" s="23" t="s">
        <v>107</v>
      </c>
      <c r="G409" s="23"/>
      <c r="H409" s="24">
        <f>H410+H413</f>
        <v>353000</v>
      </c>
      <c r="I409" s="32"/>
      <c r="J409" s="32"/>
      <c r="K409" s="32"/>
      <c r="L409" s="32"/>
      <c r="M409" s="32"/>
      <c r="N409" s="24">
        <f>N410+N411</f>
        <v>443386.4</v>
      </c>
      <c r="S409" s="24">
        <v>193000</v>
      </c>
      <c r="T409" s="106"/>
      <c r="U409" s="24">
        <f>U410+U411</f>
        <v>201000</v>
      </c>
      <c r="V409" s="24">
        <f>V410+V411</f>
        <v>205000</v>
      </c>
    </row>
    <row r="410" spans="1:23" s="8" customFormat="1" ht="33" customHeight="1">
      <c r="A410" s="25">
        <f t="shared" si="33"/>
        <v>337</v>
      </c>
      <c r="B410" s="29" t="s">
        <v>20</v>
      </c>
      <c r="C410" s="23" t="s">
        <v>66</v>
      </c>
      <c r="D410" s="21" t="s">
        <v>63</v>
      </c>
      <c r="E410" s="21" t="s">
        <v>236</v>
      </c>
      <c r="F410" s="21" t="s">
        <v>107</v>
      </c>
      <c r="G410" s="21" t="s">
        <v>19</v>
      </c>
      <c r="H410" s="28">
        <v>271000</v>
      </c>
      <c r="I410" s="16"/>
      <c r="J410" s="16"/>
      <c r="K410" s="16"/>
      <c r="L410" s="16"/>
      <c r="M410" s="16"/>
      <c r="N410" s="28">
        <v>441386.4</v>
      </c>
      <c r="O410" s="95"/>
      <c r="P410" s="95"/>
      <c r="Q410" s="95"/>
      <c r="R410" s="95"/>
      <c r="S410" s="107">
        <v>147000</v>
      </c>
      <c r="T410" s="90"/>
      <c r="U410" s="28">
        <v>200000</v>
      </c>
      <c r="V410" s="28">
        <v>200000</v>
      </c>
      <c r="W410" s="1">
        <v>321448.94</v>
      </c>
    </row>
    <row r="411" spans="1:23" s="8" customFormat="1" ht="52.5">
      <c r="A411" s="25"/>
      <c r="B411" s="29" t="s">
        <v>328</v>
      </c>
      <c r="C411" s="23" t="s">
        <v>66</v>
      </c>
      <c r="D411" s="38" t="s">
        <v>63</v>
      </c>
      <c r="E411" s="38" t="s">
        <v>236</v>
      </c>
      <c r="F411" s="38" t="s">
        <v>107</v>
      </c>
      <c r="G411" s="38" t="s">
        <v>329</v>
      </c>
      <c r="H411" s="28"/>
      <c r="I411" s="16"/>
      <c r="J411" s="16"/>
      <c r="K411" s="16"/>
      <c r="L411" s="16"/>
      <c r="M411" s="16"/>
      <c r="N411" s="28">
        <v>2000</v>
      </c>
      <c r="O411" s="95"/>
      <c r="P411" s="95"/>
      <c r="Q411" s="95"/>
      <c r="R411" s="95"/>
      <c r="S411" s="107"/>
      <c r="T411" s="90"/>
      <c r="U411" s="28">
        <v>1000</v>
      </c>
      <c r="V411" s="28">
        <v>5000</v>
      </c>
      <c r="W411" s="1">
        <v>1358.01</v>
      </c>
    </row>
    <row r="412" spans="1:22" ht="83.25" customHeight="1">
      <c r="A412" s="25">
        <f>A410+1</f>
        <v>338</v>
      </c>
      <c r="B412" s="33" t="s">
        <v>267</v>
      </c>
      <c r="C412" s="23" t="s">
        <v>66</v>
      </c>
      <c r="D412" s="21" t="s">
        <v>63</v>
      </c>
      <c r="E412" s="23" t="s">
        <v>236</v>
      </c>
      <c r="F412" s="23" t="s">
        <v>122</v>
      </c>
      <c r="G412" s="21"/>
      <c r="H412" s="28"/>
      <c r="N412" s="24">
        <f>N413</f>
        <v>133298.7</v>
      </c>
      <c r="S412" s="28">
        <v>46000</v>
      </c>
      <c r="T412" s="90"/>
      <c r="U412" s="24">
        <f>U413</f>
        <v>60400</v>
      </c>
      <c r="V412" s="24">
        <f>V413</f>
        <v>60400</v>
      </c>
    </row>
    <row r="413" spans="1:23" s="8" customFormat="1" ht="37.5" customHeight="1">
      <c r="A413" s="25">
        <f t="shared" si="33"/>
        <v>339</v>
      </c>
      <c r="B413" s="30" t="s">
        <v>24</v>
      </c>
      <c r="C413" s="23" t="s">
        <v>66</v>
      </c>
      <c r="D413" s="21" t="s">
        <v>63</v>
      </c>
      <c r="E413" s="21" t="s">
        <v>236</v>
      </c>
      <c r="F413" s="21" t="s">
        <v>122</v>
      </c>
      <c r="G413" s="21" t="s">
        <v>23</v>
      </c>
      <c r="H413" s="28">
        <v>82000</v>
      </c>
      <c r="I413" s="16"/>
      <c r="J413" s="16"/>
      <c r="K413" s="16"/>
      <c r="L413" s="16"/>
      <c r="M413" s="16"/>
      <c r="N413" s="28">
        <v>133298.7</v>
      </c>
      <c r="O413" s="95"/>
      <c r="P413" s="95"/>
      <c r="Q413" s="95"/>
      <c r="R413" s="95"/>
      <c r="S413" s="107">
        <v>46000</v>
      </c>
      <c r="T413" s="90"/>
      <c r="U413" s="28">
        <v>60400</v>
      </c>
      <c r="V413" s="28">
        <v>60400</v>
      </c>
      <c r="W413" s="1">
        <v>106254.01</v>
      </c>
    </row>
    <row r="414" spans="1:22" ht="106.5" customHeight="1">
      <c r="A414" s="25">
        <f t="shared" si="33"/>
        <v>340</v>
      </c>
      <c r="B414" s="26" t="s">
        <v>205</v>
      </c>
      <c r="C414" s="23" t="s">
        <v>66</v>
      </c>
      <c r="D414" s="23" t="s">
        <v>63</v>
      </c>
      <c r="E414" s="23" t="s">
        <v>237</v>
      </c>
      <c r="F414" s="23"/>
      <c r="G414" s="23"/>
      <c r="H414" s="24"/>
      <c r="I414" s="32"/>
      <c r="J414" s="32"/>
      <c r="K414" s="32"/>
      <c r="L414" s="32"/>
      <c r="M414" s="32"/>
      <c r="N414" s="24">
        <f>N415</f>
        <v>10000</v>
      </c>
      <c r="S414" s="24">
        <v>5000</v>
      </c>
      <c r="T414" s="106"/>
      <c r="U414" s="24">
        <f aca="true" t="shared" si="39" ref="U414:V416">U415</f>
        <v>6000</v>
      </c>
      <c r="V414" s="24">
        <f t="shared" si="39"/>
        <v>20000</v>
      </c>
    </row>
    <row r="415" spans="1:22" ht="69" customHeight="1">
      <c r="A415" s="25">
        <f aca="true" t="shared" si="40" ref="A415:A460">A414+1</f>
        <v>341</v>
      </c>
      <c r="B415" s="33" t="s">
        <v>284</v>
      </c>
      <c r="C415" s="23" t="s">
        <v>66</v>
      </c>
      <c r="D415" s="23" t="s">
        <v>63</v>
      </c>
      <c r="E415" s="23" t="s">
        <v>237</v>
      </c>
      <c r="F415" s="23" t="s">
        <v>109</v>
      </c>
      <c r="G415" s="23"/>
      <c r="H415" s="24" t="e">
        <f>#REF!</f>
        <v>#REF!</v>
      </c>
      <c r="N415" s="24">
        <f>N416</f>
        <v>10000</v>
      </c>
      <c r="S415" s="24">
        <v>5000</v>
      </c>
      <c r="T415" s="106"/>
      <c r="U415" s="24">
        <f t="shared" si="39"/>
        <v>6000</v>
      </c>
      <c r="V415" s="24">
        <f t="shared" si="39"/>
        <v>20000</v>
      </c>
    </row>
    <row r="416" spans="1:22" ht="77.25" customHeight="1">
      <c r="A416" s="25">
        <f t="shared" si="40"/>
        <v>342</v>
      </c>
      <c r="B416" s="33" t="s">
        <v>264</v>
      </c>
      <c r="C416" s="23" t="s">
        <v>66</v>
      </c>
      <c r="D416" s="23" t="s">
        <v>63</v>
      </c>
      <c r="E416" s="23" t="s">
        <v>237</v>
      </c>
      <c r="F416" s="23" t="s">
        <v>59</v>
      </c>
      <c r="G416" s="23"/>
      <c r="H416" s="24"/>
      <c r="N416" s="24">
        <f>N417</f>
        <v>10000</v>
      </c>
      <c r="S416" s="24">
        <v>5000</v>
      </c>
      <c r="T416" s="106"/>
      <c r="U416" s="24">
        <f t="shared" si="39"/>
        <v>6000</v>
      </c>
      <c r="V416" s="24">
        <f t="shared" si="39"/>
        <v>20000</v>
      </c>
    </row>
    <row r="417" spans="1:22" ht="90.75" customHeight="1">
      <c r="A417" s="25">
        <f t="shared" si="40"/>
        <v>343</v>
      </c>
      <c r="B417" s="26" t="s">
        <v>182</v>
      </c>
      <c r="C417" s="23" t="s">
        <v>66</v>
      </c>
      <c r="D417" s="23" t="s">
        <v>63</v>
      </c>
      <c r="E417" s="23" t="s">
        <v>237</v>
      </c>
      <c r="F417" s="23" t="s">
        <v>60</v>
      </c>
      <c r="G417" s="23"/>
      <c r="H417" s="24">
        <f>H418</f>
        <v>20000</v>
      </c>
      <c r="I417" s="32"/>
      <c r="J417" s="32"/>
      <c r="K417" s="32"/>
      <c r="L417" s="32"/>
      <c r="M417" s="32"/>
      <c r="N417" s="24">
        <f>N418+N419</f>
        <v>10000</v>
      </c>
      <c r="S417" s="24">
        <v>5000</v>
      </c>
      <c r="T417" s="106"/>
      <c r="U417" s="24">
        <f>U418+U419</f>
        <v>6000</v>
      </c>
      <c r="V417" s="24">
        <f>V418+V419</f>
        <v>20000</v>
      </c>
    </row>
    <row r="418" spans="1:23" s="8" customFormat="1" ht="31.5" customHeight="1">
      <c r="A418" s="25">
        <f t="shared" si="40"/>
        <v>344</v>
      </c>
      <c r="B418" s="30" t="s">
        <v>35</v>
      </c>
      <c r="C418" s="23" t="s">
        <v>66</v>
      </c>
      <c r="D418" s="21" t="s">
        <v>63</v>
      </c>
      <c r="E418" s="21" t="s">
        <v>237</v>
      </c>
      <c r="F418" s="21" t="s">
        <v>60</v>
      </c>
      <c r="G418" s="21" t="s">
        <v>34</v>
      </c>
      <c r="H418" s="28">
        <v>20000</v>
      </c>
      <c r="I418" s="16"/>
      <c r="J418" s="16"/>
      <c r="K418" s="16"/>
      <c r="L418" s="16"/>
      <c r="M418" s="16"/>
      <c r="N418" s="28">
        <v>5000</v>
      </c>
      <c r="O418" s="92"/>
      <c r="P418" s="92"/>
      <c r="Q418" s="92"/>
      <c r="R418" s="92"/>
      <c r="S418" s="93">
        <v>5000</v>
      </c>
      <c r="T418" s="85"/>
      <c r="U418" s="28">
        <v>3000</v>
      </c>
      <c r="V418" s="28">
        <v>10000</v>
      </c>
      <c r="W418" s="1"/>
    </row>
    <row r="419" spans="1:23" s="8" customFormat="1" ht="38.25" customHeight="1">
      <c r="A419" s="25">
        <f t="shared" si="40"/>
        <v>345</v>
      </c>
      <c r="B419" s="96" t="s">
        <v>333</v>
      </c>
      <c r="C419" s="23" t="s">
        <v>66</v>
      </c>
      <c r="D419" s="21" t="s">
        <v>63</v>
      </c>
      <c r="E419" s="21" t="s">
        <v>237</v>
      </c>
      <c r="F419" s="21" t="s">
        <v>60</v>
      </c>
      <c r="G419" s="21" t="s">
        <v>331</v>
      </c>
      <c r="H419" s="28">
        <v>1000</v>
      </c>
      <c r="I419" s="16"/>
      <c r="J419" s="16"/>
      <c r="K419" s="16"/>
      <c r="L419" s="16"/>
      <c r="M419" s="16"/>
      <c r="N419" s="28">
        <v>5000</v>
      </c>
      <c r="O419" s="92"/>
      <c r="P419" s="92"/>
      <c r="Q419" s="92"/>
      <c r="R419" s="92"/>
      <c r="S419" s="93">
        <v>15000</v>
      </c>
      <c r="T419" s="85"/>
      <c r="U419" s="28">
        <v>3000</v>
      </c>
      <c r="V419" s="28">
        <v>10000</v>
      </c>
      <c r="W419" s="1"/>
    </row>
    <row r="420" spans="1:22" ht="48" customHeight="1">
      <c r="A420" s="25">
        <f>A418+1</f>
        <v>345</v>
      </c>
      <c r="B420" s="62" t="s">
        <v>153</v>
      </c>
      <c r="C420" s="23" t="s">
        <v>66</v>
      </c>
      <c r="D420" s="23" t="s">
        <v>151</v>
      </c>
      <c r="E420" s="23"/>
      <c r="F420" s="23"/>
      <c r="G420" s="23"/>
      <c r="H420" s="24">
        <f>H422</f>
        <v>762086.2</v>
      </c>
      <c r="N420" s="24">
        <f>N422</f>
        <v>1747678</v>
      </c>
      <c r="S420" s="24">
        <v>442472.84</v>
      </c>
      <c r="T420" s="106"/>
      <c r="U420" s="24">
        <f>U422</f>
        <v>809470.63</v>
      </c>
      <c r="V420" s="24">
        <f>V422</f>
        <v>792200</v>
      </c>
    </row>
    <row r="421" spans="1:22" ht="34.5" customHeight="1">
      <c r="A421" s="25">
        <f t="shared" si="40"/>
        <v>346</v>
      </c>
      <c r="B421" s="26" t="s">
        <v>137</v>
      </c>
      <c r="C421" s="23" t="s">
        <v>66</v>
      </c>
      <c r="D421" s="23" t="s">
        <v>151</v>
      </c>
      <c r="E421" s="23" t="s">
        <v>167</v>
      </c>
      <c r="F421" s="23"/>
      <c r="G421" s="23"/>
      <c r="H421" s="24"/>
      <c r="N421" s="24">
        <f>N422</f>
        <v>1747678</v>
      </c>
      <c r="S421" s="24">
        <v>442472.84</v>
      </c>
      <c r="T421" s="106"/>
      <c r="U421" s="24">
        <f>U422</f>
        <v>809470.63</v>
      </c>
      <c r="V421" s="24">
        <f>V422</f>
        <v>792200</v>
      </c>
    </row>
    <row r="422" spans="1:22" ht="106.5" customHeight="1">
      <c r="A422" s="25">
        <f t="shared" si="40"/>
        <v>347</v>
      </c>
      <c r="B422" s="22" t="s">
        <v>152</v>
      </c>
      <c r="C422" s="23" t="s">
        <v>66</v>
      </c>
      <c r="D422" s="23" t="s">
        <v>151</v>
      </c>
      <c r="E422" s="23" t="s">
        <v>187</v>
      </c>
      <c r="F422" s="23"/>
      <c r="G422" s="23"/>
      <c r="H422" s="24">
        <f>H424+H438</f>
        <v>762086.2</v>
      </c>
      <c r="N422" s="24">
        <f>N424+N432+N436</f>
        <v>1747678</v>
      </c>
      <c r="S422" s="24">
        <v>442472.84</v>
      </c>
      <c r="T422" s="106"/>
      <c r="U422" s="24">
        <f>U424+U432+U436</f>
        <v>809470.63</v>
      </c>
      <c r="V422" s="24">
        <f>V424+V432+V436</f>
        <v>792200</v>
      </c>
    </row>
    <row r="423" spans="1:22" ht="117" customHeight="1">
      <c r="A423" s="25">
        <f t="shared" si="40"/>
        <v>348</v>
      </c>
      <c r="B423" s="31" t="s">
        <v>204</v>
      </c>
      <c r="C423" s="23" t="s">
        <v>66</v>
      </c>
      <c r="D423" s="23" t="s">
        <v>151</v>
      </c>
      <c r="E423" s="23" t="s">
        <v>238</v>
      </c>
      <c r="F423" s="23"/>
      <c r="G423" s="23"/>
      <c r="H423" s="24"/>
      <c r="N423" s="24">
        <f>N424</f>
        <v>1743978</v>
      </c>
      <c r="S423" s="24">
        <v>433472.84</v>
      </c>
      <c r="T423" s="106"/>
      <c r="U423" s="24">
        <f>U424</f>
        <v>805770.63</v>
      </c>
      <c r="V423" s="24">
        <f>V424</f>
        <v>786200</v>
      </c>
    </row>
    <row r="424" spans="1:22" ht="106.5" customHeight="1">
      <c r="A424" s="25">
        <f t="shared" si="40"/>
        <v>349</v>
      </c>
      <c r="B424" s="26" t="s">
        <v>142</v>
      </c>
      <c r="C424" s="23" t="s">
        <v>66</v>
      </c>
      <c r="D424" s="23" t="s">
        <v>151</v>
      </c>
      <c r="E424" s="23" t="s">
        <v>238</v>
      </c>
      <c r="F424" s="23" t="s">
        <v>43</v>
      </c>
      <c r="G424" s="23"/>
      <c r="H424" s="24">
        <f>H425</f>
        <v>757086.2</v>
      </c>
      <c r="N424" s="24">
        <f>N425</f>
        <v>1743978</v>
      </c>
      <c r="S424" s="24">
        <v>433472.84</v>
      </c>
      <c r="T424" s="106"/>
      <c r="U424" s="24">
        <f>U425</f>
        <v>805770.63</v>
      </c>
      <c r="V424" s="24">
        <f>V425</f>
        <v>786200</v>
      </c>
    </row>
    <row r="425" spans="1:22" ht="66" customHeight="1">
      <c r="A425" s="25">
        <f t="shared" si="40"/>
        <v>350</v>
      </c>
      <c r="B425" s="26" t="s">
        <v>106</v>
      </c>
      <c r="C425" s="23" t="s">
        <v>66</v>
      </c>
      <c r="D425" s="23" t="s">
        <v>151</v>
      </c>
      <c r="E425" s="23" t="s">
        <v>238</v>
      </c>
      <c r="F425" s="23" t="s">
        <v>44</v>
      </c>
      <c r="G425" s="23"/>
      <c r="H425" s="24">
        <f>H426</f>
        <v>757086.2</v>
      </c>
      <c r="N425" s="24">
        <f>N426+N429</f>
        <v>1743978</v>
      </c>
      <c r="S425" s="24">
        <v>433472.84</v>
      </c>
      <c r="T425" s="106"/>
      <c r="U425" s="24">
        <f>U426+U429</f>
        <v>805770.63</v>
      </c>
      <c r="V425" s="24">
        <f>V426+V429</f>
        <v>786200</v>
      </c>
    </row>
    <row r="426" spans="1:22" ht="41.25" customHeight="1">
      <c r="A426" s="25">
        <f t="shared" si="40"/>
        <v>351</v>
      </c>
      <c r="B426" s="26" t="s">
        <v>266</v>
      </c>
      <c r="C426" s="23" t="s">
        <v>66</v>
      </c>
      <c r="D426" s="23" t="s">
        <v>151</v>
      </c>
      <c r="E426" s="23" t="s">
        <v>238</v>
      </c>
      <c r="F426" s="23" t="s">
        <v>107</v>
      </c>
      <c r="G426" s="23"/>
      <c r="H426" s="24">
        <f>H427+H430</f>
        <v>757086.2</v>
      </c>
      <c r="N426" s="24">
        <f>N427+N428</f>
        <v>1361000</v>
      </c>
      <c r="S426" s="24">
        <v>433472.84</v>
      </c>
      <c r="T426" s="106"/>
      <c r="U426" s="24">
        <f>U427+U428</f>
        <v>613400.21</v>
      </c>
      <c r="V426" s="24">
        <f>V427+V428</f>
        <v>605000</v>
      </c>
    </row>
    <row r="427" spans="1:23" s="8" customFormat="1" ht="29.25" customHeight="1">
      <c r="A427" s="25">
        <f t="shared" si="40"/>
        <v>352</v>
      </c>
      <c r="B427" s="29" t="s">
        <v>20</v>
      </c>
      <c r="C427" s="23" t="s">
        <v>66</v>
      </c>
      <c r="D427" s="21" t="s">
        <v>151</v>
      </c>
      <c r="E427" s="21" t="s">
        <v>238</v>
      </c>
      <c r="F427" s="21" t="s">
        <v>107</v>
      </c>
      <c r="G427" s="21" t="s">
        <v>19</v>
      </c>
      <c r="H427" s="28">
        <v>580000</v>
      </c>
      <c r="I427" s="16"/>
      <c r="J427" s="16"/>
      <c r="K427" s="16"/>
      <c r="L427" s="16"/>
      <c r="M427" s="16"/>
      <c r="N427" s="28">
        <v>1359000</v>
      </c>
      <c r="O427" s="95"/>
      <c r="P427" s="95"/>
      <c r="Q427" s="95"/>
      <c r="R427" s="95"/>
      <c r="S427" s="107">
        <v>336000</v>
      </c>
      <c r="T427" s="90"/>
      <c r="U427" s="28">
        <v>611400.21</v>
      </c>
      <c r="V427" s="28">
        <v>600000</v>
      </c>
      <c r="W427" s="1">
        <v>892890.19</v>
      </c>
    </row>
    <row r="428" spans="1:23" s="8" customFormat="1" ht="52.5">
      <c r="A428" s="25"/>
      <c r="B428" s="29" t="s">
        <v>328</v>
      </c>
      <c r="C428" s="23" t="s">
        <v>66</v>
      </c>
      <c r="D428" s="38" t="s">
        <v>151</v>
      </c>
      <c r="E428" s="38" t="s">
        <v>238</v>
      </c>
      <c r="F428" s="38" t="s">
        <v>107</v>
      </c>
      <c r="G428" s="38" t="s">
        <v>329</v>
      </c>
      <c r="H428" s="28"/>
      <c r="I428" s="16"/>
      <c r="J428" s="16"/>
      <c r="K428" s="16"/>
      <c r="L428" s="16"/>
      <c r="M428" s="16"/>
      <c r="N428" s="28">
        <v>2000</v>
      </c>
      <c r="O428" s="95"/>
      <c r="P428" s="95"/>
      <c r="Q428" s="95"/>
      <c r="R428" s="95"/>
      <c r="S428" s="107"/>
      <c r="T428" s="90"/>
      <c r="U428" s="28">
        <v>2000</v>
      </c>
      <c r="V428" s="28">
        <v>5000</v>
      </c>
      <c r="W428" s="1"/>
    </row>
    <row r="429" spans="1:22" ht="36" customHeight="1">
      <c r="A429" s="25">
        <f>A427+1</f>
        <v>353</v>
      </c>
      <c r="B429" s="33" t="s">
        <v>267</v>
      </c>
      <c r="C429" s="23" t="s">
        <v>66</v>
      </c>
      <c r="D429" s="21"/>
      <c r="E429" s="23" t="s">
        <v>238</v>
      </c>
      <c r="F429" s="23" t="s">
        <v>122</v>
      </c>
      <c r="G429" s="21"/>
      <c r="H429" s="28"/>
      <c r="N429" s="28">
        <f>N430</f>
        <v>382978</v>
      </c>
      <c r="S429" s="28">
        <v>97472.84</v>
      </c>
      <c r="T429" s="90"/>
      <c r="U429" s="28">
        <f>U430</f>
        <v>192370.42</v>
      </c>
      <c r="V429" s="28">
        <f>V430</f>
        <v>181200</v>
      </c>
    </row>
    <row r="430" spans="1:23" s="8" customFormat="1" ht="45" customHeight="1">
      <c r="A430" s="25">
        <f t="shared" si="40"/>
        <v>354</v>
      </c>
      <c r="B430" s="30" t="s">
        <v>24</v>
      </c>
      <c r="C430" s="23" t="s">
        <v>66</v>
      </c>
      <c r="D430" s="21" t="s">
        <v>151</v>
      </c>
      <c r="E430" s="21" t="s">
        <v>238</v>
      </c>
      <c r="F430" s="21" t="s">
        <v>122</v>
      </c>
      <c r="G430" s="21" t="s">
        <v>23</v>
      </c>
      <c r="H430" s="28">
        <v>177086.2</v>
      </c>
      <c r="I430" s="16"/>
      <c r="J430" s="16"/>
      <c r="K430" s="16"/>
      <c r="L430" s="16"/>
      <c r="M430" s="16"/>
      <c r="N430" s="28">
        <v>382978</v>
      </c>
      <c r="O430" s="95"/>
      <c r="P430" s="95"/>
      <c r="Q430" s="95"/>
      <c r="R430" s="95"/>
      <c r="S430" s="107">
        <v>97472.84</v>
      </c>
      <c r="T430" s="90"/>
      <c r="U430" s="28">
        <v>192370.42</v>
      </c>
      <c r="V430" s="28">
        <v>181200</v>
      </c>
      <c r="W430" s="16">
        <v>255942.14</v>
      </c>
    </row>
    <row r="431" spans="1:22" ht="102">
      <c r="A431" s="25">
        <f t="shared" si="40"/>
        <v>355</v>
      </c>
      <c r="B431" s="26" t="s">
        <v>205</v>
      </c>
      <c r="C431" s="23" t="s">
        <v>66</v>
      </c>
      <c r="D431" s="23" t="s">
        <v>151</v>
      </c>
      <c r="E431" s="23" t="s">
        <v>247</v>
      </c>
      <c r="F431" s="23"/>
      <c r="G431" s="23"/>
      <c r="H431" s="24"/>
      <c r="I431" s="32"/>
      <c r="J431" s="32"/>
      <c r="K431" s="32"/>
      <c r="L431" s="32"/>
      <c r="M431" s="32"/>
      <c r="N431" s="24">
        <f>N432</f>
        <v>1000</v>
      </c>
      <c r="S431" s="24">
        <v>6000</v>
      </c>
      <c r="T431" s="106"/>
      <c r="U431" s="24">
        <f aca="true" t="shared" si="41" ref="U431:V434">U432</f>
        <v>1000</v>
      </c>
      <c r="V431" s="24">
        <f t="shared" si="41"/>
        <v>1000</v>
      </c>
    </row>
    <row r="432" spans="1:22" ht="51">
      <c r="A432" s="25">
        <f t="shared" si="40"/>
        <v>356</v>
      </c>
      <c r="B432" s="33" t="s">
        <v>284</v>
      </c>
      <c r="C432" s="23" t="s">
        <v>66</v>
      </c>
      <c r="D432" s="23" t="s">
        <v>151</v>
      </c>
      <c r="E432" s="23" t="s">
        <v>247</v>
      </c>
      <c r="F432" s="23" t="s">
        <v>109</v>
      </c>
      <c r="G432" s="23"/>
      <c r="H432" s="24"/>
      <c r="N432" s="24">
        <f>N433</f>
        <v>1000</v>
      </c>
      <c r="S432" s="24">
        <v>6000</v>
      </c>
      <c r="T432" s="106"/>
      <c r="U432" s="24">
        <f t="shared" si="41"/>
        <v>1000</v>
      </c>
      <c r="V432" s="24">
        <f t="shared" si="41"/>
        <v>1000</v>
      </c>
    </row>
    <row r="433" spans="1:22" ht="76.5">
      <c r="A433" s="25">
        <f t="shared" si="40"/>
        <v>357</v>
      </c>
      <c r="B433" s="33" t="s">
        <v>264</v>
      </c>
      <c r="C433" s="23" t="s">
        <v>66</v>
      </c>
      <c r="D433" s="23" t="s">
        <v>151</v>
      </c>
      <c r="E433" s="23" t="s">
        <v>247</v>
      </c>
      <c r="F433" s="23" t="s">
        <v>59</v>
      </c>
      <c r="G433" s="23"/>
      <c r="H433" s="24"/>
      <c r="N433" s="24">
        <f>N434</f>
        <v>1000</v>
      </c>
      <c r="S433" s="24">
        <v>6000</v>
      </c>
      <c r="T433" s="106"/>
      <c r="U433" s="24">
        <f t="shared" si="41"/>
        <v>1000</v>
      </c>
      <c r="V433" s="24">
        <f t="shared" si="41"/>
        <v>1000</v>
      </c>
    </row>
    <row r="434" spans="1:22" ht="76.5">
      <c r="A434" s="25">
        <f t="shared" si="40"/>
        <v>358</v>
      </c>
      <c r="B434" s="26" t="s">
        <v>182</v>
      </c>
      <c r="C434" s="23" t="s">
        <v>66</v>
      </c>
      <c r="D434" s="23" t="s">
        <v>151</v>
      </c>
      <c r="E434" s="23" t="s">
        <v>247</v>
      </c>
      <c r="F434" s="23" t="s">
        <v>60</v>
      </c>
      <c r="G434" s="126"/>
      <c r="H434" s="24"/>
      <c r="N434" s="24">
        <f>N435</f>
        <v>1000</v>
      </c>
      <c r="S434" s="24">
        <v>6000</v>
      </c>
      <c r="T434" s="106"/>
      <c r="U434" s="24">
        <f t="shared" si="41"/>
        <v>1000</v>
      </c>
      <c r="V434" s="24">
        <f t="shared" si="41"/>
        <v>1000</v>
      </c>
    </row>
    <row r="435" spans="1:23" s="8" customFormat="1" ht="26.25" customHeight="1">
      <c r="A435" s="25">
        <f t="shared" si="40"/>
        <v>359</v>
      </c>
      <c r="B435" s="30" t="s">
        <v>35</v>
      </c>
      <c r="C435" s="23" t="s">
        <v>66</v>
      </c>
      <c r="D435" s="21" t="s">
        <v>151</v>
      </c>
      <c r="E435" s="21" t="s">
        <v>247</v>
      </c>
      <c r="F435" s="21" t="s">
        <v>60</v>
      </c>
      <c r="G435" s="21" t="s">
        <v>34</v>
      </c>
      <c r="H435" s="28"/>
      <c r="I435" s="16"/>
      <c r="J435" s="16"/>
      <c r="K435" s="16"/>
      <c r="L435" s="16"/>
      <c r="M435" s="16"/>
      <c r="N435" s="28">
        <v>1000</v>
      </c>
      <c r="O435" s="92"/>
      <c r="P435" s="92"/>
      <c r="Q435" s="92"/>
      <c r="R435" s="92"/>
      <c r="S435" s="93">
        <v>6000</v>
      </c>
      <c r="T435" s="85"/>
      <c r="U435" s="28">
        <v>1000</v>
      </c>
      <c r="V435" s="28">
        <v>1000</v>
      </c>
      <c r="W435" s="1">
        <v>880</v>
      </c>
    </row>
    <row r="436" spans="1:22" ht="150" customHeight="1">
      <c r="A436" s="25">
        <f t="shared" si="40"/>
        <v>360</v>
      </c>
      <c r="B436" s="34" t="s">
        <v>197</v>
      </c>
      <c r="C436" s="23" t="s">
        <v>66</v>
      </c>
      <c r="D436" s="23" t="s">
        <v>151</v>
      </c>
      <c r="E436" s="23" t="s">
        <v>239</v>
      </c>
      <c r="F436" s="21"/>
      <c r="G436" s="21"/>
      <c r="H436" s="28"/>
      <c r="N436" s="24">
        <f>N437</f>
        <v>2700</v>
      </c>
      <c r="S436" s="24">
        <v>3000</v>
      </c>
      <c r="T436" s="106"/>
      <c r="U436" s="24">
        <f>U437</f>
        <v>2700</v>
      </c>
      <c r="V436" s="24">
        <f>V437</f>
        <v>5000</v>
      </c>
    </row>
    <row r="437" spans="1:22" ht="29.25" customHeight="1">
      <c r="A437" s="25">
        <f t="shared" si="40"/>
        <v>361</v>
      </c>
      <c r="B437" s="34" t="s">
        <v>111</v>
      </c>
      <c r="C437" s="23" t="s">
        <v>66</v>
      </c>
      <c r="D437" s="23" t="s">
        <v>151</v>
      </c>
      <c r="E437" s="23" t="s">
        <v>239</v>
      </c>
      <c r="F437" s="23" t="s">
        <v>112</v>
      </c>
      <c r="G437" s="23"/>
      <c r="H437" s="24"/>
      <c r="I437" s="32"/>
      <c r="J437" s="32"/>
      <c r="K437" s="32"/>
      <c r="L437" s="32"/>
      <c r="M437" s="32"/>
      <c r="N437" s="24">
        <f>N438</f>
        <v>2700</v>
      </c>
      <c r="S437" s="24">
        <v>3000</v>
      </c>
      <c r="T437" s="106"/>
      <c r="U437" s="24">
        <f>U438</f>
        <v>2700</v>
      </c>
      <c r="V437" s="24">
        <f>V438</f>
        <v>5000</v>
      </c>
    </row>
    <row r="438" spans="1:22" ht="30.75" customHeight="1">
      <c r="A438" s="25">
        <f t="shared" si="40"/>
        <v>362</v>
      </c>
      <c r="B438" s="22" t="s">
        <v>129</v>
      </c>
      <c r="C438" s="23" t="s">
        <v>66</v>
      </c>
      <c r="D438" s="23" t="s">
        <v>151</v>
      </c>
      <c r="E438" s="23" t="s">
        <v>239</v>
      </c>
      <c r="F438" s="23" t="s">
        <v>130</v>
      </c>
      <c r="G438" s="23"/>
      <c r="H438" s="24">
        <f>H441</f>
        <v>5000</v>
      </c>
      <c r="N438" s="24">
        <f>N441+N443+N439</f>
        <v>2700</v>
      </c>
      <c r="S438" s="24">
        <v>3000</v>
      </c>
      <c r="T438" s="106"/>
      <c r="U438" s="24">
        <f>U441+U443+U439</f>
        <v>2700</v>
      </c>
      <c r="V438" s="24">
        <f>V441+V443+V439</f>
        <v>5000</v>
      </c>
    </row>
    <row r="439" spans="1:22" s="97" customFormat="1" ht="35.25" customHeight="1">
      <c r="A439" s="25"/>
      <c r="B439" s="22" t="s">
        <v>342</v>
      </c>
      <c r="C439" s="23" t="s">
        <v>66</v>
      </c>
      <c r="D439" s="127" t="s">
        <v>151</v>
      </c>
      <c r="E439" s="23" t="s">
        <v>239</v>
      </c>
      <c r="F439" s="127" t="s">
        <v>343</v>
      </c>
      <c r="G439" s="38"/>
      <c r="H439" s="24"/>
      <c r="I439" s="16"/>
      <c r="J439" s="16"/>
      <c r="K439" s="16"/>
      <c r="L439" s="16"/>
      <c r="M439" s="16"/>
      <c r="N439" s="24">
        <f>N440</f>
        <v>1000</v>
      </c>
      <c r="O439" s="16"/>
      <c r="P439" s="16"/>
      <c r="Q439" s="16"/>
      <c r="R439" s="16"/>
      <c r="S439" s="24"/>
      <c r="T439" s="106"/>
      <c r="U439" s="24">
        <f>U440</f>
        <v>1000</v>
      </c>
      <c r="V439" s="24">
        <f>V440</f>
        <v>2000</v>
      </c>
    </row>
    <row r="440" spans="1:22" s="97" customFormat="1" ht="35.25" customHeight="1">
      <c r="A440" s="25"/>
      <c r="B440" s="96" t="s">
        <v>316</v>
      </c>
      <c r="C440" s="23" t="s">
        <v>66</v>
      </c>
      <c r="D440" s="38" t="s">
        <v>151</v>
      </c>
      <c r="E440" s="21" t="s">
        <v>239</v>
      </c>
      <c r="F440" s="38" t="s">
        <v>343</v>
      </c>
      <c r="G440" s="38" t="s">
        <v>317</v>
      </c>
      <c r="H440" s="24"/>
      <c r="I440" s="16"/>
      <c r="J440" s="16"/>
      <c r="K440" s="16"/>
      <c r="L440" s="16"/>
      <c r="M440" s="16"/>
      <c r="N440" s="28">
        <v>1000</v>
      </c>
      <c r="O440" s="16"/>
      <c r="P440" s="16"/>
      <c r="Q440" s="16"/>
      <c r="R440" s="16"/>
      <c r="S440" s="28"/>
      <c r="T440" s="90"/>
      <c r="U440" s="28">
        <v>1000</v>
      </c>
      <c r="V440" s="28">
        <v>2000</v>
      </c>
    </row>
    <row r="441" spans="1:22" ht="32.25" customHeight="1">
      <c r="A441" s="25">
        <f>A438+1</f>
        <v>363</v>
      </c>
      <c r="B441" s="22" t="s">
        <v>248</v>
      </c>
      <c r="C441" s="23" t="s">
        <v>66</v>
      </c>
      <c r="D441" s="23" t="s">
        <v>151</v>
      </c>
      <c r="E441" s="23" t="s">
        <v>239</v>
      </c>
      <c r="F441" s="23" t="s">
        <v>128</v>
      </c>
      <c r="G441" s="23"/>
      <c r="H441" s="24">
        <f>H442</f>
        <v>5000</v>
      </c>
      <c r="N441" s="24">
        <f>N442</f>
        <v>1000</v>
      </c>
      <c r="S441" s="24">
        <v>2000</v>
      </c>
      <c r="T441" s="106"/>
      <c r="U441" s="24">
        <f>U442</f>
        <v>1000</v>
      </c>
      <c r="V441" s="24">
        <f>V442</f>
        <v>2000</v>
      </c>
    </row>
    <row r="442" spans="1:23" s="8" customFormat="1" ht="26.25">
      <c r="A442" s="25">
        <f t="shared" si="40"/>
        <v>364</v>
      </c>
      <c r="B442" s="108" t="s">
        <v>316</v>
      </c>
      <c r="C442" s="23" t="s">
        <v>66</v>
      </c>
      <c r="D442" s="21" t="s">
        <v>151</v>
      </c>
      <c r="E442" s="21" t="s">
        <v>239</v>
      </c>
      <c r="F442" s="21" t="s">
        <v>128</v>
      </c>
      <c r="G442" s="21" t="s">
        <v>317</v>
      </c>
      <c r="H442" s="28">
        <v>5000</v>
      </c>
      <c r="I442" s="16"/>
      <c r="J442" s="16"/>
      <c r="K442" s="16"/>
      <c r="L442" s="16"/>
      <c r="M442" s="16"/>
      <c r="N442" s="28">
        <v>1000</v>
      </c>
      <c r="O442" s="92"/>
      <c r="P442" s="92"/>
      <c r="Q442" s="92"/>
      <c r="R442" s="92"/>
      <c r="S442" s="93">
        <v>2000</v>
      </c>
      <c r="T442" s="85"/>
      <c r="U442" s="28">
        <v>1000</v>
      </c>
      <c r="V442" s="28">
        <v>2000</v>
      </c>
      <c r="W442" s="1"/>
    </row>
    <row r="443" spans="1:22" ht="34.5" customHeight="1">
      <c r="A443" s="25">
        <f t="shared" si="40"/>
        <v>365</v>
      </c>
      <c r="B443" s="22" t="s">
        <v>251</v>
      </c>
      <c r="C443" s="23" t="s">
        <v>66</v>
      </c>
      <c r="D443" s="23" t="s">
        <v>151</v>
      </c>
      <c r="E443" s="23" t="s">
        <v>239</v>
      </c>
      <c r="F443" s="23" t="s">
        <v>252</v>
      </c>
      <c r="G443" s="23"/>
      <c r="H443" s="24"/>
      <c r="I443" s="32"/>
      <c r="J443" s="32"/>
      <c r="K443" s="32"/>
      <c r="L443" s="32"/>
      <c r="M443" s="32"/>
      <c r="N443" s="24">
        <f>N444+N446</f>
        <v>700</v>
      </c>
      <c r="S443" s="24">
        <v>1000</v>
      </c>
      <c r="T443" s="106"/>
      <c r="U443" s="24">
        <f>U444+U446</f>
        <v>700</v>
      </c>
      <c r="V443" s="24">
        <f>V444+V446</f>
        <v>1000</v>
      </c>
    </row>
    <row r="444" spans="1:23" s="8" customFormat="1" ht="26.25">
      <c r="A444" s="25">
        <f t="shared" si="40"/>
        <v>366</v>
      </c>
      <c r="B444" s="108" t="s">
        <v>318</v>
      </c>
      <c r="C444" s="23" t="s">
        <v>66</v>
      </c>
      <c r="D444" s="21" t="s">
        <v>151</v>
      </c>
      <c r="E444" s="21" t="s">
        <v>239</v>
      </c>
      <c r="F444" s="21" t="s">
        <v>252</v>
      </c>
      <c r="G444" s="21" t="s">
        <v>319</v>
      </c>
      <c r="H444" s="28"/>
      <c r="I444" s="16"/>
      <c r="J444" s="16"/>
      <c r="K444" s="16"/>
      <c r="L444" s="16"/>
      <c r="M444" s="16"/>
      <c r="N444" s="28">
        <v>200</v>
      </c>
      <c r="O444" s="92"/>
      <c r="P444" s="92"/>
      <c r="Q444" s="92"/>
      <c r="R444" s="92"/>
      <c r="S444" s="93">
        <v>1000</v>
      </c>
      <c r="T444" s="85"/>
      <c r="U444" s="28">
        <v>200</v>
      </c>
      <c r="V444" s="28">
        <v>200</v>
      </c>
      <c r="W444" s="1"/>
    </row>
    <row r="445" spans="1:23" s="8" customFormat="1" ht="25.5" customHeight="1">
      <c r="A445" s="25">
        <f t="shared" si="40"/>
        <v>367</v>
      </c>
      <c r="B445" s="98" t="s">
        <v>345</v>
      </c>
      <c r="C445" s="23" t="s">
        <v>66</v>
      </c>
      <c r="D445" s="21" t="s">
        <v>151</v>
      </c>
      <c r="E445" s="21" t="s">
        <v>239</v>
      </c>
      <c r="F445" s="21" t="s">
        <v>252</v>
      </c>
      <c r="G445" s="21" t="s">
        <v>344</v>
      </c>
      <c r="H445" s="28"/>
      <c r="I445" s="18"/>
      <c r="J445" s="18"/>
      <c r="K445" s="18"/>
      <c r="L445" s="18"/>
      <c r="M445" s="18"/>
      <c r="N445" s="28">
        <v>0</v>
      </c>
      <c r="O445" s="92"/>
      <c r="P445" s="92"/>
      <c r="Q445" s="92"/>
      <c r="R445" s="92"/>
      <c r="S445" s="111">
        <v>25000</v>
      </c>
      <c r="T445" s="85"/>
      <c r="U445" s="28">
        <v>0</v>
      </c>
      <c r="V445" s="28">
        <v>0</v>
      </c>
      <c r="W445" s="1"/>
    </row>
    <row r="446" spans="1:23" s="8" customFormat="1" ht="25.5" customHeight="1">
      <c r="A446" s="25">
        <v>353</v>
      </c>
      <c r="B446" s="30" t="s">
        <v>353</v>
      </c>
      <c r="C446" s="23" t="s">
        <v>66</v>
      </c>
      <c r="D446" s="21" t="s">
        <v>151</v>
      </c>
      <c r="E446" s="21" t="s">
        <v>239</v>
      </c>
      <c r="F446" s="21" t="s">
        <v>252</v>
      </c>
      <c r="G446" s="21" t="s">
        <v>350</v>
      </c>
      <c r="H446" s="28"/>
      <c r="I446" s="16"/>
      <c r="J446" s="16"/>
      <c r="K446" s="16"/>
      <c r="L446" s="16"/>
      <c r="M446" s="16"/>
      <c r="N446" s="28">
        <v>500</v>
      </c>
      <c r="O446" s="92"/>
      <c r="P446" s="92"/>
      <c r="Q446" s="92"/>
      <c r="R446" s="92"/>
      <c r="S446" s="93"/>
      <c r="T446" s="85"/>
      <c r="U446" s="28">
        <v>500</v>
      </c>
      <c r="V446" s="28">
        <v>800</v>
      </c>
      <c r="W446" s="1"/>
    </row>
    <row r="447" spans="1:22" ht="26.25">
      <c r="A447" s="25">
        <v>354</v>
      </c>
      <c r="B447" s="22" t="s">
        <v>163</v>
      </c>
      <c r="C447" s="23" t="s">
        <v>66</v>
      </c>
      <c r="D447" s="23" t="s">
        <v>65</v>
      </c>
      <c r="E447" s="23"/>
      <c r="F447" s="23"/>
      <c r="G447" s="23"/>
      <c r="H447" s="24"/>
      <c r="I447" s="32"/>
      <c r="J447" s="32"/>
      <c r="K447" s="32"/>
      <c r="L447" s="32"/>
      <c r="M447" s="32"/>
      <c r="N447" s="24">
        <f>N449</f>
        <v>2000</v>
      </c>
      <c r="S447" s="24">
        <v>10000</v>
      </c>
      <c r="T447" s="106"/>
      <c r="U447" s="24">
        <f>U449</f>
        <v>2000</v>
      </c>
      <c r="V447" s="24">
        <f>V449</f>
        <v>5000</v>
      </c>
    </row>
    <row r="448" spans="1:22" ht="26.25">
      <c r="A448" s="25">
        <f t="shared" si="40"/>
        <v>355</v>
      </c>
      <c r="B448" s="26" t="s">
        <v>95</v>
      </c>
      <c r="C448" s="23" t="s">
        <v>66</v>
      </c>
      <c r="D448" s="23" t="s">
        <v>97</v>
      </c>
      <c r="E448" s="23"/>
      <c r="F448" s="23"/>
      <c r="G448" s="23"/>
      <c r="H448" s="24"/>
      <c r="I448" s="32"/>
      <c r="J448" s="32"/>
      <c r="K448" s="32"/>
      <c r="L448" s="32"/>
      <c r="M448" s="32"/>
      <c r="N448" s="24">
        <f>N447</f>
        <v>2000</v>
      </c>
      <c r="S448" s="24">
        <v>10000</v>
      </c>
      <c r="T448" s="106"/>
      <c r="U448" s="24">
        <f>U447</f>
        <v>2000</v>
      </c>
      <c r="V448" s="24">
        <f>V447</f>
        <v>5000</v>
      </c>
    </row>
    <row r="449" spans="1:22" ht="26.25">
      <c r="A449" s="25">
        <f t="shared" si="40"/>
        <v>356</v>
      </c>
      <c r="B449" s="26" t="s">
        <v>137</v>
      </c>
      <c r="C449" s="23" t="s">
        <v>66</v>
      </c>
      <c r="D449" s="23" t="s">
        <v>97</v>
      </c>
      <c r="E449" s="23" t="s">
        <v>167</v>
      </c>
      <c r="F449" s="21"/>
      <c r="G449" s="21"/>
      <c r="H449" s="24" t="e">
        <f>H450</f>
        <v>#REF!</v>
      </c>
      <c r="N449" s="24">
        <f>N450</f>
        <v>2000</v>
      </c>
      <c r="S449" s="24">
        <v>10000</v>
      </c>
      <c r="T449" s="106"/>
      <c r="U449" s="24">
        <f>U450</f>
        <v>2000</v>
      </c>
      <c r="V449" s="24">
        <f>V450</f>
        <v>5000</v>
      </c>
    </row>
    <row r="450" spans="1:22" ht="25.5" customHeight="1">
      <c r="A450" s="25">
        <f t="shared" si="40"/>
        <v>357</v>
      </c>
      <c r="B450" s="26" t="s">
        <v>141</v>
      </c>
      <c r="C450" s="23" t="s">
        <v>66</v>
      </c>
      <c r="D450" s="23" t="s">
        <v>97</v>
      </c>
      <c r="E450" s="23" t="s">
        <v>188</v>
      </c>
      <c r="F450" s="21"/>
      <c r="G450" s="21"/>
      <c r="H450" s="24" t="e">
        <f>H452</f>
        <v>#REF!</v>
      </c>
      <c r="N450" s="24">
        <f>N452</f>
        <v>2000</v>
      </c>
      <c r="S450" s="24">
        <v>10000</v>
      </c>
      <c r="T450" s="106"/>
      <c r="U450" s="24">
        <f>U452</f>
        <v>2000</v>
      </c>
      <c r="V450" s="24">
        <f>V452</f>
        <v>5000</v>
      </c>
    </row>
    <row r="451" spans="1:22" ht="25.5" customHeight="1">
      <c r="A451" s="25">
        <f t="shared" si="40"/>
        <v>358</v>
      </c>
      <c r="B451" s="34" t="s">
        <v>197</v>
      </c>
      <c r="C451" s="23" t="s">
        <v>66</v>
      </c>
      <c r="D451" s="23" t="s">
        <v>97</v>
      </c>
      <c r="E451" s="23" t="s">
        <v>240</v>
      </c>
      <c r="F451" s="21"/>
      <c r="G451" s="21"/>
      <c r="H451" s="24"/>
      <c r="N451" s="24">
        <f>N452</f>
        <v>2000</v>
      </c>
      <c r="S451" s="24">
        <v>10000</v>
      </c>
      <c r="T451" s="106"/>
      <c r="U451" s="24">
        <f>U452</f>
        <v>2000</v>
      </c>
      <c r="V451" s="24">
        <f>V452</f>
        <v>5000</v>
      </c>
    </row>
    <row r="452" spans="1:22" ht="52.5">
      <c r="A452" s="25">
        <f t="shared" si="40"/>
        <v>359</v>
      </c>
      <c r="B452" s="99" t="s">
        <v>346</v>
      </c>
      <c r="C452" s="23" t="s">
        <v>66</v>
      </c>
      <c r="D452" s="23" t="s">
        <v>97</v>
      </c>
      <c r="E452" s="23" t="s">
        <v>240</v>
      </c>
      <c r="F452" s="23" t="s">
        <v>109</v>
      </c>
      <c r="G452" s="21"/>
      <c r="H452" s="28" t="e">
        <f>#REF!</f>
        <v>#REF!</v>
      </c>
      <c r="N452" s="24">
        <f>N453</f>
        <v>2000</v>
      </c>
      <c r="S452" s="24">
        <v>10000</v>
      </c>
      <c r="T452" s="106"/>
      <c r="U452" s="24">
        <f aca="true" t="shared" si="42" ref="U452:V454">U453</f>
        <v>2000</v>
      </c>
      <c r="V452" s="24">
        <f t="shared" si="42"/>
        <v>5000</v>
      </c>
    </row>
    <row r="453" spans="1:22" ht="78.75">
      <c r="A453" s="25">
        <f t="shared" si="40"/>
        <v>360</v>
      </c>
      <c r="B453" s="99" t="s">
        <v>264</v>
      </c>
      <c r="C453" s="23" t="s">
        <v>66</v>
      </c>
      <c r="D453" s="23" t="s">
        <v>97</v>
      </c>
      <c r="E453" s="23" t="s">
        <v>240</v>
      </c>
      <c r="F453" s="23" t="s">
        <v>59</v>
      </c>
      <c r="G453" s="21"/>
      <c r="H453" s="28"/>
      <c r="N453" s="24">
        <f>N454</f>
        <v>2000</v>
      </c>
      <c r="S453" s="24">
        <v>10000</v>
      </c>
      <c r="T453" s="106"/>
      <c r="U453" s="24">
        <f t="shared" si="42"/>
        <v>2000</v>
      </c>
      <c r="V453" s="24">
        <f t="shared" si="42"/>
        <v>5000</v>
      </c>
    </row>
    <row r="454" spans="1:22" ht="84.75" customHeight="1">
      <c r="A454" s="25">
        <f t="shared" si="40"/>
        <v>361</v>
      </c>
      <c r="B454" s="26" t="s">
        <v>182</v>
      </c>
      <c r="C454" s="23" t="s">
        <v>66</v>
      </c>
      <c r="D454" s="23" t="s">
        <v>97</v>
      </c>
      <c r="E454" s="23" t="s">
        <v>240</v>
      </c>
      <c r="F454" s="23" t="s">
        <v>60</v>
      </c>
      <c r="G454" s="21"/>
      <c r="H454" s="28">
        <f>H455</f>
        <v>5000</v>
      </c>
      <c r="N454" s="24">
        <f>N455</f>
        <v>2000</v>
      </c>
      <c r="S454" s="24">
        <v>10000</v>
      </c>
      <c r="T454" s="106"/>
      <c r="U454" s="24">
        <f t="shared" si="42"/>
        <v>2000</v>
      </c>
      <c r="V454" s="24">
        <f t="shared" si="42"/>
        <v>5000</v>
      </c>
    </row>
    <row r="455" spans="1:23" s="8" customFormat="1" ht="37.5" customHeight="1">
      <c r="A455" s="25">
        <f t="shared" si="40"/>
        <v>362</v>
      </c>
      <c r="B455" s="29" t="s">
        <v>337</v>
      </c>
      <c r="C455" s="23" t="s">
        <v>66</v>
      </c>
      <c r="D455" s="21" t="s">
        <v>97</v>
      </c>
      <c r="E455" s="21" t="s">
        <v>240</v>
      </c>
      <c r="F455" s="21" t="s">
        <v>60</v>
      </c>
      <c r="G455" s="21" t="s">
        <v>341</v>
      </c>
      <c r="H455" s="28">
        <v>5000</v>
      </c>
      <c r="I455" s="16"/>
      <c r="J455" s="16"/>
      <c r="K455" s="16"/>
      <c r="L455" s="16"/>
      <c r="M455" s="16"/>
      <c r="N455" s="28">
        <v>2000</v>
      </c>
      <c r="O455" s="92"/>
      <c r="P455" s="92"/>
      <c r="Q455" s="92"/>
      <c r="R455" s="92"/>
      <c r="S455" s="93">
        <v>10000</v>
      </c>
      <c r="T455" s="85"/>
      <c r="U455" s="28">
        <v>2000</v>
      </c>
      <c r="V455" s="28">
        <v>5000</v>
      </c>
      <c r="W455" s="1"/>
    </row>
    <row r="456" spans="1:23" s="8" customFormat="1" ht="37.5" customHeight="1">
      <c r="A456" s="25">
        <f t="shared" si="40"/>
        <v>363</v>
      </c>
      <c r="B456" s="26" t="s">
        <v>290</v>
      </c>
      <c r="C456" s="23" t="s">
        <v>66</v>
      </c>
      <c r="D456" s="23" t="s">
        <v>292</v>
      </c>
      <c r="E456" s="86" t="s">
        <v>298</v>
      </c>
      <c r="F456" s="21"/>
      <c r="G456" s="21"/>
      <c r="H456" s="28"/>
      <c r="I456" s="16"/>
      <c r="J456" s="16"/>
      <c r="K456" s="16"/>
      <c r="L456" s="16"/>
      <c r="M456" s="16"/>
      <c r="N456" s="24">
        <f>N457</f>
        <v>125000</v>
      </c>
      <c r="O456" s="92"/>
      <c r="P456" s="92"/>
      <c r="Q456" s="92"/>
      <c r="R456" s="92"/>
      <c r="S456" s="93"/>
      <c r="T456" s="85"/>
      <c r="U456" s="24">
        <f aca="true" t="shared" si="43" ref="U456:V459">U457</f>
        <v>125000</v>
      </c>
      <c r="V456" s="24">
        <f t="shared" si="43"/>
        <v>125000</v>
      </c>
      <c r="W456" s="1"/>
    </row>
    <row r="457" spans="1:23" s="8" customFormat="1" ht="37.5" customHeight="1">
      <c r="A457" s="25">
        <f t="shared" si="40"/>
        <v>364</v>
      </c>
      <c r="B457" s="29" t="s">
        <v>291</v>
      </c>
      <c r="C457" s="23" t="s">
        <v>66</v>
      </c>
      <c r="D457" s="21" t="s">
        <v>293</v>
      </c>
      <c r="E457" s="21" t="s">
        <v>301</v>
      </c>
      <c r="F457" s="21"/>
      <c r="G457" s="21"/>
      <c r="H457" s="28"/>
      <c r="I457" s="16"/>
      <c r="J457" s="16"/>
      <c r="K457" s="16"/>
      <c r="L457" s="16"/>
      <c r="M457" s="16"/>
      <c r="N457" s="28">
        <f>N458</f>
        <v>125000</v>
      </c>
      <c r="O457" s="92"/>
      <c r="P457" s="92"/>
      <c r="Q457" s="92"/>
      <c r="R457" s="92"/>
      <c r="S457" s="93"/>
      <c r="T457" s="85"/>
      <c r="U457" s="28">
        <f t="shared" si="43"/>
        <v>125000</v>
      </c>
      <c r="V457" s="28">
        <f t="shared" si="43"/>
        <v>125000</v>
      </c>
      <c r="W457" s="1"/>
    </row>
    <row r="458" spans="1:23" s="8" customFormat="1" ht="60" customHeight="1">
      <c r="A458" s="25">
        <f t="shared" si="40"/>
        <v>365</v>
      </c>
      <c r="B458" s="29" t="s">
        <v>294</v>
      </c>
      <c r="C458" s="23" t="s">
        <v>66</v>
      </c>
      <c r="D458" s="21" t="s">
        <v>293</v>
      </c>
      <c r="E458" s="21" t="s">
        <v>301</v>
      </c>
      <c r="F458" s="21" t="s">
        <v>297</v>
      </c>
      <c r="G458" s="21"/>
      <c r="H458" s="28"/>
      <c r="I458" s="16"/>
      <c r="J458" s="16"/>
      <c r="K458" s="16"/>
      <c r="L458" s="16"/>
      <c r="M458" s="16"/>
      <c r="N458" s="28">
        <f>N459</f>
        <v>125000</v>
      </c>
      <c r="O458" s="92"/>
      <c r="P458" s="92"/>
      <c r="Q458" s="92"/>
      <c r="R458" s="92"/>
      <c r="S458" s="93"/>
      <c r="T458" s="85"/>
      <c r="U458" s="28">
        <f t="shared" si="43"/>
        <v>125000</v>
      </c>
      <c r="V458" s="28">
        <f t="shared" si="43"/>
        <v>125000</v>
      </c>
      <c r="W458" s="1"/>
    </row>
    <row r="459" spans="1:23" s="8" customFormat="1" ht="90" customHeight="1">
      <c r="A459" s="25">
        <f t="shared" si="40"/>
        <v>366</v>
      </c>
      <c r="B459" s="29" t="s">
        <v>295</v>
      </c>
      <c r="C459" s="23" t="s">
        <v>66</v>
      </c>
      <c r="D459" s="21" t="s">
        <v>293</v>
      </c>
      <c r="E459" s="21" t="s">
        <v>301</v>
      </c>
      <c r="F459" s="21" t="s">
        <v>296</v>
      </c>
      <c r="G459" s="126"/>
      <c r="H459" s="28"/>
      <c r="I459" s="16"/>
      <c r="J459" s="16"/>
      <c r="K459" s="16"/>
      <c r="L459" s="16"/>
      <c r="M459" s="16"/>
      <c r="N459" s="28">
        <f>N460</f>
        <v>125000</v>
      </c>
      <c r="O459" s="92"/>
      <c r="P459" s="92"/>
      <c r="Q459" s="92"/>
      <c r="R459" s="92"/>
      <c r="S459" s="93"/>
      <c r="T459" s="85"/>
      <c r="U459" s="28">
        <f t="shared" si="43"/>
        <v>125000</v>
      </c>
      <c r="V459" s="28">
        <f t="shared" si="43"/>
        <v>125000</v>
      </c>
      <c r="W459" s="1"/>
    </row>
    <row r="460" spans="1:23" s="8" customFormat="1" ht="96" customHeight="1">
      <c r="A460" s="25">
        <f t="shared" si="40"/>
        <v>367</v>
      </c>
      <c r="B460" s="29" t="s">
        <v>352</v>
      </c>
      <c r="C460" s="23" t="s">
        <v>66</v>
      </c>
      <c r="D460" s="21" t="s">
        <v>293</v>
      </c>
      <c r="E460" s="21" t="s">
        <v>301</v>
      </c>
      <c r="F460" s="21" t="s">
        <v>296</v>
      </c>
      <c r="G460" s="21" t="s">
        <v>351</v>
      </c>
      <c r="H460" s="28"/>
      <c r="I460" s="16"/>
      <c r="J460" s="16"/>
      <c r="K460" s="16"/>
      <c r="L460" s="16"/>
      <c r="M460" s="16"/>
      <c r="N460" s="28">
        <v>125000</v>
      </c>
      <c r="O460" s="92"/>
      <c r="P460" s="92"/>
      <c r="Q460" s="92"/>
      <c r="R460" s="92"/>
      <c r="S460" s="93"/>
      <c r="T460" s="85"/>
      <c r="U460" s="28">
        <v>125000</v>
      </c>
      <c r="V460" s="28">
        <v>125000</v>
      </c>
      <c r="W460" s="1">
        <v>103605</v>
      </c>
    </row>
    <row r="461" spans="1:23" ht="24" customHeight="1">
      <c r="A461" s="25"/>
      <c r="B461" s="63" t="s">
        <v>123</v>
      </c>
      <c r="C461" s="23" t="s">
        <v>66</v>
      </c>
      <c r="D461" s="18"/>
      <c r="E461" s="18"/>
      <c r="F461" s="18"/>
      <c r="G461" s="18"/>
      <c r="H461" s="64" t="e">
        <f>H14+H112+H130+H189+H271+H336+H360+#REF!+#REF!</f>
        <v>#REF!</v>
      </c>
      <c r="N461" s="64">
        <f>N14+N112+N130+N189+N271+N336+N360+N447+N456</f>
        <v>17446642.950000003</v>
      </c>
      <c r="S461" s="64">
        <v>9735797.21</v>
      </c>
      <c r="T461" s="122"/>
      <c r="U461" s="64">
        <f>U14+U112+U130+U189+U271+U336+U360+U447+U456</f>
        <v>9003677.78</v>
      </c>
      <c r="V461" s="64">
        <f>V14+V112+V130+V189+V271+V336+V360+V447+V456</f>
        <v>8956378.48</v>
      </c>
      <c r="W461" s="125"/>
    </row>
    <row r="462" spans="1:23" ht="102.75" customHeight="1">
      <c r="A462" s="65" t="s">
        <v>75</v>
      </c>
      <c r="B462" s="66" t="s">
        <v>131</v>
      </c>
      <c r="C462" s="66"/>
      <c r="N462" s="95"/>
      <c r="S462" s="123"/>
      <c r="U462" s="100"/>
      <c r="V462" s="100"/>
      <c r="W462" s="125">
        <f>W460+W430+W427+W413+W410+W380+W375+W368+W321+W289+W236+W233+W214+W166+W161+W154+W91+W72+W56+W55+W54+W52+W51+W46+W37+W29+W22+W435+W401+W383+W215+W187+W123+W119+W84+W75+W60+W53+W77+W216+W171+W243+W234+W38+W388+W387+W382+W242+W182+W168+W402+W305+W181+W411+W345+W313+W281+W280+W146+W320+W255+W369+W198+W27+W25+W40</f>
        <v>12564679.540000001</v>
      </c>
    </row>
    <row r="463" spans="1:23" ht="26.25">
      <c r="A463" s="135" t="s">
        <v>0</v>
      </c>
      <c r="B463" s="144" t="s">
        <v>9</v>
      </c>
      <c r="C463" s="146" t="s">
        <v>76</v>
      </c>
      <c r="D463" s="146"/>
      <c r="E463" s="146"/>
      <c r="F463" s="146"/>
      <c r="G463" s="146"/>
      <c r="H463" s="129" t="s">
        <v>156</v>
      </c>
      <c r="I463" s="32"/>
      <c r="J463" s="32"/>
      <c r="K463" s="32"/>
      <c r="L463" s="32"/>
      <c r="M463" s="32"/>
      <c r="N463" s="147">
        <v>2019</v>
      </c>
      <c r="S463" s="101">
        <v>2017</v>
      </c>
      <c r="U463" s="147">
        <v>2020</v>
      </c>
      <c r="V463" s="147">
        <v>2021</v>
      </c>
      <c r="W463" s="133"/>
    </row>
    <row r="464" spans="1:22" ht="26.25">
      <c r="A464" s="136"/>
      <c r="B464" s="145"/>
      <c r="C464" s="149" t="s">
        <v>77</v>
      </c>
      <c r="D464" s="149"/>
      <c r="E464" s="149" t="s">
        <v>92</v>
      </c>
      <c r="F464" s="149"/>
      <c r="G464" s="149"/>
      <c r="H464" s="67"/>
      <c r="N464" s="148"/>
      <c r="S464" s="102"/>
      <c r="U464" s="148"/>
      <c r="V464" s="148"/>
    </row>
    <row r="465" spans="1:22" ht="51.75">
      <c r="A465" s="18">
        <v>1</v>
      </c>
      <c r="B465" s="60" t="s">
        <v>189</v>
      </c>
      <c r="C465" s="150">
        <v>986</v>
      </c>
      <c r="D465" s="151"/>
      <c r="E465" s="152" t="s">
        <v>78</v>
      </c>
      <c r="F465" s="152"/>
      <c r="G465" s="152"/>
      <c r="H465" s="68">
        <f>H472</f>
        <v>0</v>
      </c>
      <c r="N465" s="69">
        <f>N472</f>
        <v>1765000.3200000022</v>
      </c>
      <c r="S465" s="69">
        <v>768649.89</v>
      </c>
      <c r="U465" s="69">
        <f>U472</f>
        <v>-227894.31000000052</v>
      </c>
      <c r="V465" s="69">
        <f>V472</f>
        <v>-465293.6099999994</v>
      </c>
    </row>
    <row r="466" spans="1:22" ht="63.75" customHeight="1">
      <c r="A466" s="18">
        <v>2</v>
      </c>
      <c r="B466" s="60" t="s">
        <v>79</v>
      </c>
      <c r="C466" s="150">
        <v>986</v>
      </c>
      <c r="D466" s="151"/>
      <c r="E466" s="152" t="s">
        <v>80</v>
      </c>
      <c r="F466" s="152"/>
      <c r="G466" s="152"/>
      <c r="H466" s="18"/>
      <c r="N466" s="18"/>
      <c r="S466" s="18"/>
      <c r="U466" s="18"/>
      <c r="V466" s="18"/>
    </row>
    <row r="467" spans="1:22" ht="70.5">
      <c r="A467" s="18">
        <v>3</v>
      </c>
      <c r="B467" s="70" t="s">
        <v>191</v>
      </c>
      <c r="C467" s="150">
        <v>986</v>
      </c>
      <c r="D467" s="151"/>
      <c r="E467" s="153" t="s">
        <v>190</v>
      </c>
      <c r="F467" s="153"/>
      <c r="G467" s="153"/>
      <c r="H467" s="18"/>
      <c r="N467" s="18"/>
      <c r="S467" s="18"/>
      <c r="U467" s="18"/>
      <c r="V467" s="18"/>
    </row>
    <row r="468" spans="1:22" ht="78.75" customHeight="1">
      <c r="A468" s="18">
        <v>4</v>
      </c>
      <c r="B468" s="71" t="s">
        <v>99</v>
      </c>
      <c r="C468" s="154">
        <v>986</v>
      </c>
      <c r="D468" s="155"/>
      <c r="E468" s="153" t="s">
        <v>125</v>
      </c>
      <c r="F468" s="153"/>
      <c r="G468" s="153"/>
      <c r="H468" s="18"/>
      <c r="N468" s="18"/>
      <c r="S468" s="18"/>
      <c r="U468" s="18"/>
      <c r="V468" s="18"/>
    </row>
    <row r="469" spans="1:22" ht="105">
      <c r="A469" s="18">
        <v>5</v>
      </c>
      <c r="B469" s="72" t="s">
        <v>192</v>
      </c>
      <c r="C469" s="154">
        <v>986</v>
      </c>
      <c r="D469" s="155"/>
      <c r="E469" s="153" t="s">
        <v>241</v>
      </c>
      <c r="F469" s="153"/>
      <c r="G469" s="153"/>
      <c r="H469" s="18"/>
      <c r="N469" s="18"/>
      <c r="S469" s="18"/>
      <c r="U469" s="18"/>
      <c r="V469" s="18"/>
    </row>
    <row r="470" spans="1:22" ht="105">
      <c r="A470" s="18">
        <v>6</v>
      </c>
      <c r="B470" s="72" t="s">
        <v>193</v>
      </c>
      <c r="C470" s="154">
        <v>986</v>
      </c>
      <c r="D470" s="155"/>
      <c r="E470" s="154" t="s">
        <v>126</v>
      </c>
      <c r="F470" s="156"/>
      <c r="G470" s="155"/>
      <c r="H470" s="18"/>
      <c r="N470" s="18"/>
      <c r="S470" s="18"/>
      <c r="U470" s="18"/>
      <c r="V470" s="18"/>
    </row>
    <row r="471" spans="1:22" ht="86.25" customHeight="1">
      <c r="A471" s="18">
        <v>7</v>
      </c>
      <c r="B471" s="72" t="s">
        <v>194</v>
      </c>
      <c r="C471" s="154">
        <v>986</v>
      </c>
      <c r="D471" s="155"/>
      <c r="E471" s="153" t="s">
        <v>242</v>
      </c>
      <c r="F471" s="153"/>
      <c r="G471" s="153"/>
      <c r="H471" s="18"/>
      <c r="N471" s="18"/>
      <c r="S471" s="18"/>
      <c r="U471" s="18"/>
      <c r="V471" s="18"/>
    </row>
    <row r="472" spans="1:22" ht="51">
      <c r="A472" s="18">
        <v>8</v>
      </c>
      <c r="B472" s="73" t="s">
        <v>164</v>
      </c>
      <c r="C472" s="150">
        <v>986</v>
      </c>
      <c r="D472" s="151"/>
      <c r="E472" s="150" t="s">
        <v>81</v>
      </c>
      <c r="F472" s="157"/>
      <c r="G472" s="151"/>
      <c r="H472" s="68">
        <f>H480+H476</f>
        <v>0</v>
      </c>
      <c r="N472" s="69">
        <f>N477+N473</f>
        <v>1765000.3200000022</v>
      </c>
      <c r="S472" s="69">
        <v>768649.89</v>
      </c>
      <c r="U472" s="69">
        <f>U477+U473</f>
        <v>-227894.31000000052</v>
      </c>
      <c r="V472" s="69">
        <f>V477+V473</f>
        <v>-465293.6099999994</v>
      </c>
    </row>
    <row r="473" spans="1:22" s="4" customFormat="1" ht="26.25">
      <c r="A473" s="18">
        <v>9</v>
      </c>
      <c r="B473" s="60" t="s">
        <v>100</v>
      </c>
      <c r="C473" s="150">
        <v>986</v>
      </c>
      <c r="D473" s="151"/>
      <c r="E473" s="152" t="s">
        <v>82</v>
      </c>
      <c r="F473" s="152"/>
      <c r="G473" s="152"/>
      <c r="H473" s="68">
        <f>H474</f>
        <v>-11764390</v>
      </c>
      <c r="I473" s="16"/>
      <c r="J473" s="16"/>
      <c r="K473" s="16"/>
      <c r="L473" s="16"/>
      <c r="M473" s="16"/>
      <c r="N473" s="74">
        <f>N474</f>
        <v>-15681642.63</v>
      </c>
      <c r="O473" s="14"/>
      <c r="P473" s="14"/>
      <c r="Q473" s="14"/>
      <c r="R473" s="14"/>
      <c r="S473" s="74">
        <v>-8967147.32</v>
      </c>
      <c r="T473" s="14"/>
      <c r="U473" s="74">
        <f aca="true" t="shared" si="44" ref="U473:V475">U474</f>
        <v>-9231572.09</v>
      </c>
      <c r="V473" s="74">
        <f t="shared" si="44"/>
        <v>-9421672.09</v>
      </c>
    </row>
    <row r="474" spans="1:22" s="4" customFormat="1" ht="33" customHeight="1">
      <c r="A474" s="18">
        <v>10</v>
      </c>
      <c r="B474" s="71" t="s">
        <v>83</v>
      </c>
      <c r="C474" s="154">
        <v>986</v>
      </c>
      <c r="D474" s="155"/>
      <c r="E474" s="153" t="s">
        <v>127</v>
      </c>
      <c r="F474" s="153"/>
      <c r="G474" s="153"/>
      <c r="H474" s="75">
        <f>H475</f>
        <v>-11764390</v>
      </c>
      <c r="I474" s="16"/>
      <c r="J474" s="16"/>
      <c r="K474" s="16"/>
      <c r="L474" s="16"/>
      <c r="M474" s="16"/>
      <c r="N474" s="76">
        <f>N475</f>
        <v>-15681642.63</v>
      </c>
      <c r="O474" s="14"/>
      <c r="P474" s="14"/>
      <c r="Q474" s="14"/>
      <c r="R474" s="14"/>
      <c r="S474" s="76">
        <v>-8967147.32</v>
      </c>
      <c r="T474" s="14"/>
      <c r="U474" s="76">
        <f t="shared" si="44"/>
        <v>-9231572.09</v>
      </c>
      <c r="V474" s="76">
        <f t="shared" si="44"/>
        <v>-9421672.09</v>
      </c>
    </row>
    <row r="475" spans="1:22" s="4" customFormat="1" ht="52.5">
      <c r="A475" s="18">
        <v>11</v>
      </c>
      <c r="B475" s="71" t="s">
        <v>84</v>
      </c>
      <c r="C475" s="154">
        <v>986</v>
      </c>
      <c r="D475" s="155"/>
      <c r="E475" s="153" t="s">
        <v>243</v>
      </c>
      <c r="F475" s="153"/>
      <c r="G475" s="153"/>
      <c r="H475" s="75">
        <f>H476</f>
        <v>-11764390</v>
      </c>
      <c r="I475" s="16"/>
      <c r="J475" s="16"/>
      <c r="K475" s="16"/>
      <c r="L475" s="16"/>
      <c r="M475" s="16"/>
      <c r="N475" s="76">
        <f>N476</f>
        <v>-15681642.63</v>
      </c>
      <c r="O475" s="14"/>
      <c r="P475" s="14"/>
      <c r="Q475" s="14"/>
      <c r="R475" s="14"/>
      <c r="S475" s="76">
        <v>-8967147.32</v>
      </c>
      <c r="T475" s="14"/>
      <c r="U475" s="76">
        <f t="shared" si="44"/>
        <v>-9231572.09</v>
      </c>
      <c r="V475" s="76">
        <f t="shared" si="44"/>
        <v>-9421672.09</v>
      </c>
    </row>
    <row r="476" spans="1:22" s="4" customFormat="1" ht="52.5">
      <c r="A476" s="18">
        <v>12</v>
      </c>
      <c r="B476" s="71" t="s">
        <v>90</v>
      </c>
      <c r="C476" s="154">
        <v>986</v>
      </c>
      <c r="D476" s="155"/>
      <c r="E476" s="153" t="s">
        <v>244</v>
      </c>
      <c r="F476" s="153"/>
      <c r="G476" s="153"/>
      <c r="H476" s="75">
        <v>-11764390</v>
      </c>
      <c r="I476" s="16"/>
      <c r="J476" s="16"/>
      <c r="K476" s="16"/>
      <c r="L476" s="16"/>
      <c r="M476" s="16"/>
      <c r="N476" s="76">
        <v>-15681642.63</v>
      </c>
      <c r="O476" s="14"/>
      <c r="P476" s="14"/>
      <c r="Q476" s="14"/>
      <c r="R476" s="14"/>
      <c r="S476" s="76">
        <v>-8967147.32</v>
      </c>
      <c r="T476" s="14"/>
      <c r="U476" s="76">
        <v>-9231572.09</v>
      </c>
      <c r="V476" s="76">
        <v>-9421672.09</v>
      </c>
    </row>
    <row r="477" spans="1:22" s="4" customFormat="1" ht="26.25">
      <c r="A477" s="18">
        <v>13</v>
      </c>
      <c r="B477" s="60" t="s">
        <v>85</v>
      </c>
      <c r="C477" s="150">
        <v>986</v>
      </c>
      <c r="D477" s="151"/>
      <c r="E477" s="152" t="s">
        <v>86</v>
      </c>
      <c r="F477" s="152"/>
      <c r="G477" s="152"/>
      <c r="H477" s="77">
        <f>H478</f>
        <v>11764390</v>
      </c>
      <c r="I477" s="16"/>
      <c r="J477" s="16"/>
      <c r="K477" s="16"/>
      <c r="L477" s="16"/>
      <c r="M477" s="16"/>
      <c r="N477" s="78">
        <f>N478</f>
        <v>17446642.950000003</v>
      </c>
      <c r="O477" s="14"/>
      <c r="P477" s="14"/>
      <c r="Q477" s="14"/>
      <c r="R477" s="14"/>
      <c r="S477" s="78">
        <v>9735797.21</v>
      </c>
      <c r="T477" s="14"/>
      <c r="U477" s="78">
        <f aca="true" t="shared" si="45" ref="U477:V479">U478</f>
        <v>9003677.78</v>
      </c>
      <c r="V477" s="78">
        <f t="shared" si="45"/>
        <v>8956378.48</v>
      </c>
    </row>
    <row r="478" spans="1:22" s="4" customFormat="1" ht="30" customHeight="1">
      <c r="A478" s="18">
        <v>14</v>
      </c>
      <c r="B478" s="71" t="s">
        <v>87</v>
      </c>
      <c r="C478" s="154">
        <v>986</v>
      </c>
      <c r="D478" s="155"/>
      <c r="E478" s="153" t="s">
        <v>88</v>
      </c>
      <c r="F478" s="153"/>
      <c r="G478" s="153"/>
      <c r="H478" s="79">
        <f>H479</f>
        <v>11764390</v>
      </c>
      <c r="I478" s="16"/>
      <c r="J478" s="16"/>
      <c r="K478" s="16"/>
      <c r="L478" s="16"/>
      <c r="M478" s="16"/>
      <c r="N478" s="80">
        <f>N479</f>
        <v>17446642.950000003</v>
      </c>
      <c r="O478" s="14"/>
      <c r="P478" s="14"/>
      <c r="Q478" s="14"/>
      <c r="R478" s="14"/>
      <c r="S478" s="80">
        <v>9735797.21</v>
      </c>
      <c r="T478" s="14"/>
      <c r="U478" s="80">
        <f t="shared" si="45"/>
        <v>9003677.78</v>
      </c>
      <c r="V478" s="80">
        <f t="shared" si="45"/>
        <v>8956378.48</v>
      </c>
    </row>
    <row r="479" spans="1:22" s="4" customFormat="1" ht="25.5" customHeight="1">
      <c r="A479" s="18">
        <v>15</v>
      </c>
      <c r="B479" s="71" t="s">
        <v>101</v>
      </c>
      <c r="C479" s="154">
        <v>986</v>
      </c>
      <c r="D479" s="155"/>
      <c r="E479" s="153" t="s">
        <v>245</v>
      </c>
      <c r="F479" s="153"/>
      <c r="G479" s="153"/>
      <c r="H479" s="79">
        <f>H480</f>
        <v>11764390</v>
      </c>
      <c r="I479" s="16"/>
      <c r="J479" s="16"/>
      <c r="K479" s="16"/>
      <c r="L479" s="16"/>
      <c r="M479" s="16"/>
      <c r="N479" s="80">
        <f>N480</f>
        <v>17446642.950000003</v>
      </c>
      <c r="O479" s="14"/>
      <c r="P479" s="14"/>
      <c r="Q479" s="14"/>
      <c r="R479" s="14"/>
      <c r="S479" s="80">
        <v>9735797.21</v>
      </c>
      <c r="T479" s="14"/>
      <c r="U479" s="80">
        <f t="shared" si="45"/>
        <v>9003677.78</v>
      </c>
      <c r="V479" s="80">
        <f t="shared" si="45"/>
        <v>8956378.48</v>
      </c>
    </row>
    <row r="480" spans="1:22" s="4" customFormat="1" ht="52.5">
      <c r="A480" s="18">
        <v>16</v>
      </c>
      <c r="B480" s="71" t="s">
        <v>91</v>
      </c>
      <c r="C480" s="154">
        <v>986</v>
      </c>
      <c r="D480" s="155"/>
      <c r="E480" s="153" t="s">
        <v>246</v>
      </c>
      <c r="F480" s="153"/>
      <c r="G480" s="153"/>
      <c r="H480" s="81">
        <v>11764390</v>
      </c>
      <c r="I480" s="16"/>
      <c r="J480" s="16"/>
      <c r="K480" s="16"/>
      <c r="L480" s="16"/>
      <c r="M480" s="16"/>
      <c r="N480" s="80">
        <f>N461</f>
        <v>17446642.950000003</v>
      </c>
      <c r="O480" s="14"/>
      <c r="P480" s="14"/>
      <c r="Q480" s="14"/>
      <c r="R480" s="14"/>
      <c r="S480" s="80">
        <v>9735797.21</v>
      </c>
      <c r="T480" s="14"/>
      <c r="U480" s="80">
        <f>U461</f>
        <v>9003677.78</v>
      </c>
      <c r="V480" s="80">
        <f>V461</f>
        <v>8956378.48</v>
      </c>
    </row>
    <row r="481" spans="1:22" s="4" customFormat="1" ht="26.25">
      <c r="A481" s="14"/>
      <c r="B481" s="82"/>
      <c r="C481" s="15"/>
      <c r="D481" s="15"/>
      <c r="E481" s="15"/>
      <c r="F481" s="15"/>
      <c r="G481" s="15"/>
      <c r="H481" s="83"/>
      <c r="I481" s="16"/>
      <c r="J481" s="16"/>
      <c r="K481" s="16"/>
      <c r="L481" s="16"/>
      <c r="M481" s="16"/>
      <c r="N481" s="94"/>
      <c r="O481" s="14"/>
      <c r="P481" s="14"/>
      <c r="Q481" s="14"/>
      <c r="R481" s="14"/>
      <c r="S481" s="94"/>
      <c r="T481" s="14"/>
      <c r="U481" s="14"/>
      <c r="V481" s="14"/>
    </row>
    <row r="482" spans="1:22" s="4" customFormat="1" ht="26.25">
      <c r="A482" s="14"/>
      <c r="B482" s="82"/>
      <c r="C482" s="15"/>
      <c r="D482" s="15"/>
      <c r="E482" s="15"/>
      <c r="F482" s="15"/>
      <c r="G482" s="15"/>
      <c r="H482" s="83"/>
      <c r="I482" s="16"/>
      <c r="J482" s="16"/>
      <c r="K482" s="16"/>
      <c r="L482" s="16"/>
      <c r="M482" s="16"/>
      <c r="N482" s="94"/>
      <c r="O482" s="14"/>
      <c r="P482" s="14"/>
      <c r="Q482" s="14"/>
      <c r="R482" s="14"/>
      <c r="S482" s="94"/>
      <c r="T482" s="14"/>
      <c r="U482" s="14"/>
      <c r="V482" s="14"/>
    </row>
    <row r="483" spans="1:22" s="4" customFormat="1" ht="26.25">
      <c r="A483" s="14"/>
      <c r="B483" s="82"/>
      <c r="C483" s="15"/>
      <c r="D483" s="15"/>
      <c r="E483" s="15"/>
      <c r="F483" s="15"/>
      <c r="G483" s="15"/>
      <c r="H483" s="83"/>
      <c r="I483" s="16"/>
      <c r="J483" s="16"/>
      <c r="K483" s="16"/>
      <c r="L483" s="16"/>
      <c r="M483" s="16"/>
      <c r="N483" s="16"/>
      <c r="O483" s="14"/>
      <c r="P483" s="14"/>
      <c r="Q483" s="14"/>
      <c r="R483" s="14"/>
      <c r="S483" s="16"/>
      <c r="T483" s="14"/>
      <c r="U483" s="14"/>
      <c r="V483" s="14"/>
    </row>
    <row r="484" spans="1:22" s="4" customFormat="1" ht="26.25">
      <c r="A484" s="14"/>
      <c r="B484" s="16" t="s">
        <v>89</v>
      </c>
      <c r="C484" s="16" t="s">
        <v>299</v>
      </c>
      <c r="D484" s="16"/>
      <c r="E484" s="16"/>
      <c r="F484" s="16"/>
      <c r="G484" s="16"/>
      <c r="H484" s="14"/>
      <c r="I484" s="16"/>
      <c r="J484" s="16"/>
      <c r="K484" s="16"/>
      <c r="L484" s="16"/>
      <c r="M484" s="16"/>
      <c r="N484" s="14"/>
      <c r="O484" s="14"/>
      <c r="P484" s="14"/>
      <c r="Q484" s="14"/>
      <c r="R484" s="14"/>
      <c r="S484" s="14"/>
      <c r="T484" s="14"/>
      <c r="U484" s="14"/>
      <c r="V484" s="14"/>
    </row>
    <row r="485" spans="1:22" s="4" customFormat="1" ht="26.25">
      <c r="A485" s="14"/>
      <c r="B485" s="16"/>
      <c r="C485" s="16"/>
      <c r="D485" s="16"/>
      <c r="E485" s="16"/>
      <c r="F485" s="16"/>
      <c r="G485" s="16"/>
      <c r="H485" s="14"/>
      <c r="I485" s="16"/>
      <c r="J485" s="16"/>
      <c r="K485" s="16"/>
      <c r="L485" s="16"/>
      <c r="M485" s="16"/>
      <c r="N485" s="14"/>
      <c r="O485" s="14"/>
      <c r="P485" s="14"/>
      <c r="Q485" s="14"/>
      <c r="R485" s="14"/>
      <c r="S485" s="14"/>
      <c r="T485" s="14"/>
      <c r="U485" s="14"/>
      <c r="V485" s="14"/>
    </row>
    <row r="486" spans="1:22" s="4" customFormat="1" ht="26.25">
      <c r="A486" s="14"/>
      <c r="B486" s="16"/>
      <c r="C486" s="16"/>
      <c r="D486" s="16"/>
      <c r="E486" s="16"/>
      <c r="F486" s="16"/>
      <c r="G486" s="16"/>
      <c r="H486" s="14"/>
      <c r="I486" s="16"/>
      <c r="J486" s="16"/>
      <c r="K486" s="16"/>
      <c r="L486" s="16"/>
      <c r="M486" s="16"/>
      <c r="N486" s="14"/>
      <c r="O486" s="14"/>
      <c r="P486" s="14"/>
      <c r="Q486" s="14"/>
      <c r="R486" s="14"/>
      <c r="S486" s="14"/>
      <c r="T486" s="14"/>
      <c r="U486" s="14"/>
      <c r="V486" s="14"/>
    </row>
    <row r="487" spans="1:22" s="4" customFormat="1" ht="26.25">
      <c r="A487" s="14"/>
      <c r="B487" s="16"/>
      <c r="C487" s="16"/>
      <c r="D487" s="16"/>
      <c r="E487" s="16"/>
      <c r="F487" s="16"/>
      <c r="G487" s="16"/>
      <c r="H487" s="14"/>
      <c r="I487" s="16"/>
      <c r="J487" s="16"/>
      <c r="K487" s="16"/>
      <c r="L487" s="16"/>
      <c r="M487" s="16"/>
      <c r="N487" s="14"/>
      <c r="O487" s="14"/>
      <c r="P487" s="14"/>
      <c r="Q487" s="14"/>
      <c r="R487" s="14"/>
      <c r="S487" s="14"/>
      <c r="T487" s="14"/>
      <c r="U487" s="14"/>
      <c r="V487" s="14"/>
    </row>
    <row r="488" spans="1:22" s="4" customFormat="1" ht="26.25">
      <c r="A488" s="14"/>
      <c r="B488" s="16"/>
      <c r="C488" s="16"/>
      <c r="D488" s="16"/>
      <c r="E488" s="16"/>
      <c r="F488" s="16"/>
      <c r="G488" s="16"/>
      <c r="H488" s="14"/>
      <c r="I488" s="16"/>
      <c r="J488" s="16"/>
      <c r="K488" s="16"/>
      <c r="L488" s="16"/>
      <c r="M488" s="16"/>
      <c r="N488" s="14"/>
      <c r="O488" s="14"/>
      <c r="P488" s="14"/>
      <c r="Q488" s="14"/>
      <c r="R488" s="14"/>
      <c r="S488" s="14"/>
      <c r="T488" s="14"/>
      <c r="U488" s="14"/>
      <c r="V488" s="14"/>
    </row>
    <row r="489" spans="1:22" s="4" customFormat="1" ht="26.25">
      <c r="A489" s="14"/>
      <c r="B489" s="16"/>
      <c r="C489" s="16"/>
      <c r="D489" s="16"/>
      <c r="E489" s="16"/>
      <c r="F489" s="16"/>
      <c r="G489" s="16"/>
      <c r="H489" s="14"/>
      <c r="I489" s="16"/>
      <c r="J489" s="16"/>
      <c r="K489" s="16"/>
      <c r="L489" s="16"/>
      <c r="M489" s="16"/>
      <c r="N489" s="14"/>
      <c r="O489" s="14"/>
      <c r="P489" s="14"/>
      <c r="Q489" s="14"/>
      <c r="R489" s="14"/>
      <c r="S489" s="14"/>
      <c r="T489" s="14"/>
      <c r="U489" s="14"/>
      <c r="V489" s="14"/>
    </row>
    <row r="490" spans="1:22" s="4" customFormat="1" ht="26.25">
      <c r="A490" s="14"/>
      <c r="B490" s="16"/>
      <c r="C490" s="16"/>
      <c r="D490" s="16"/>
      <c r="E490" s="16"/>
      <c r="F490" s="16"/>
      <c r="G490" s="16"/>
      <c r="H490" s="14"/>
      <c r="I490" s="16"/>
      <c r="J490" s="16"/>
      <c r="K490" s="16"/>
      <c r="L490" s="16"/>
      <c r="M490" s="16"/>
      <c r="N490" s="14"/>
      <c r="O490" s="14"/>
      <c r="P490" s="14"/>
      <c r="Q490" s="14"/>
      <c r="R490" s="14"/>
      <c r="S490" s="14"/>
      <c r="T490" s="14"/>
      <c r="U490" s="14"/>
      <c r="V490" s="14"/>
    </row>
    <row r="491" spans="1:22" s="4" customFormat="1" ht="26.25">
      <c r="A491" s="14"/>
      <c r="B491" s="16"/>
      <c r="C491" s="16"/>
      <c r="D491" s="16"/>
      <c r="E491" s="16"/>
      <c r="F491" s="16"/>
      <c r="G491" s="16"/>
      <c r="H491" s="14"/>
      <c r="I491" s="16"/>
      <c r="J491" s="16"/>
      <c r="K491" s="16"/>
      <c r="L491" s="16"/>
      <c r="M491" s="16"/>
      <c r="N491" s="14"/>
      <c r="O491" s="14"/>
      <c r="P491" s="14"/>
      <c r="Q491" s="14"/>
      <c r="R491" s="14"/>
      <c r="S491" s="14"/>
      <c r="T491" s="14"/>
      <c r="U491" s="14"/>
      <c r="V491" s="14"/>
    </row>
    <row r="492" spans="1:22" s="4" customFormat="1" ht="26.25">
      <c r="A492" s="14"/>
      <c r="B492" s="16"/>
      <c r="C492" s="16"/>
      <c r="D492" s="16"/>
      <c r="E492" s="16"/>
      <c r="F492" s="16"/>
      <c r="G492" s="16"/>
      <c r="H492" s="14"/>
      <c r="I492" s="16"/>
      <c r="J492" s="16"/>
      <c r="K492" s="16"/>
      <c r="L492" s="16"/>
      <c r="M492" s="16"/>
      <c r="N492" s="14"/>
      <c r="O492" s="14"/>
      <c r="P492" s="14"/>
      <c r="Q492" s="14"/>
      <c r="R492" s="14"/>
      <c r="S492" s="14"/>
      <c r="T492" s="14"/>
      <c r="U492" s="14"/>
      <c r="V492" s="14"/>
    </row>
    <row r="493" spans="1:22" s="4" customFormat="1" ht="26.25">
      <c r="A493" s="14"/>
      <c r="B493" s="16"/>
      <c r="C493" s="16"/>
      <c r="D493" s="16"/>
      <c r="E493" s="16"/>
      <c r="F493" s="16"/>
      <c r="G493" s="16"/>
      <c r="H493" s="14"/>
      <c r="I493" s="16"/>
      <c r="J493" s="16"/>
      <c r="K493" s="16"/>
      <c r="L493" s="16"/>
      <c r="M493" s="16"/>
      <c r="N493" s="14"/>
      <c r="O493" s="14"/>
      <c r="P493" s="14"/>
      <c r="Q493" s="14"/>
      <c r="R493" s="14"/>
      <c r="S493" s="14"/>
      <c r="T493" s="14"/>
      <c r="U493" s="14"/>
      <c r="V493" s="14"/>
    </row>
    <row r="494" spans="1:22" s="4" customFormat="1" ht="26.25">
      <c r="A494" s="14"/>
      <c r="B494" s="16"/>
      <c r="C494" s="16"/>
      <c r="D494" s="16"/>
      <c r="E494" s="16"/>
      <c r="F494" s="16"/>
      <c r="G494" s="16"/>
      <c r="H494" s="14"/>
      <c r="I494" s="16"/>
      <c r="J494" s="16"/>
      <c r="K494" s="16"/>
      <c r="L494" s="16"/>
      <c r="M494" s="16"/>
      <c r="N494" s="14"/>
      <c r="O494" s="14"/>
      <c r="P494" s="14"/>
      <c r="Q494" s="14"/>
      <c r="R494" s="14"/>
      <c r="S494" s="14"/>
      <c r="T494" s="14"/>
      <c r="U494" s="14"/>
      <c r="V494" s="14"/>
    </row>
    <row r="495" spans="1:22" s="4" customFormat="1" ht="26.25">
      <c r="A495" s="14"/>
      <c r="B495" s="16"/>
      <c r="C495" s="16"/>
      <c r="D495" s="16"/>
      <c r="E495" s="16"/>
      <c r="F495" s="16"/>
      <c r="G495" s="16"/>
      <c r="H495" s="14"/>
      <c r="I495" s="16"/>
      <c r="J495" s="16"/>
      <c r="K495" s="16"/>
      <c r="L495" s="16"/>
      <c r="M495" s="16"/>
      <c r="N495" s="14"/>
      <c r="O495" s="14"/>
      <c r="P495" s="14"/>
      <c r="Q495" s="14"/>
      <c r="R495" s="14"/>
      <c r="S495" s="14"/>
      <c r="T495" s="14"/>
      <c r="U495" s="14"/>
      <c r="V495" s="14"/>
    </row>
    <row r="496" spans="1:22" s="4" customFormat="1" ht="26.25">
      <c r="A496" s="14"/>
      <c r="B496" s="16"/>
      <c r="C496" s="16"/>
      <c r="D496" s="16"/>
      <c r="E496" s="16"/>
      <c r="F496" s="16"/>
      <c r="G496" s="16"/>
      <c r="H496" s="14"/>
      <c r="I496" s="16"/>
      <c r="J496" s="16"/>
      <c r="K496" s="16"/>
      <c r="L496" s="16"/>
      <c r="M496" s="16"/>
      <c r="N496" s="14"/>
      <c r="O496" s="14"/>
      <c r="P496" s="14"/>
      <c r="Q496" s="14"/>
      <c r="R496" s="14"/>
      <c r="S496" s="14"/>
      <c r="T496" s="14"/>
      <c r="U496" s="14"/>
      <c r="V496" s="14"/>
    </row>
    <row r="497" spans="1:22" s="4" customFormat="1" ht="26.25">
      <c r="A497" s="14"/>
      <c r="B497" s="16"/>
      <c r="C497" s="16"/>
      <c r="D497" s="16"/>
      <c r="E497" s="16"/>
      <c r="F497" s="16"/>
      <c r="G497" s="16"/>
      <c r="H497" s="14"/>
      <c r="I497" s="16"/>
      <c r="J497" s="16"/>
      <c r="K497" s="16"/>
      <c r="L497" s="16"/>
      <c r="M497" s="16"/>
      <c r="N497" s="14"/>
      <c r="O497" s="14"/>
      <c r="P497" s="14"/>
      <c r="Q497" s="14"/>
      <c r="R497" s="14"/>
      <c r="S497" s="14"/>
      <c r="T497" s="14"/>
      <c r="U497" s="14"/>
      <c r="V497" s="14"/>
    </row>
    <row r="498" spans="1:19" ht="26.25">
      <c r="A498" s="14"/>
      <c r="N498" s="14"/>
      <c r="S498" s="14"/>
    </row>
    <row r="499" spans="1:19" ht="26.25">
      <c r="A499" s="14"/>
      <c r="B499" s="14"/>
      <c r="C499" s="14"/>
      <c r="D499" s="14"/>
      <c r="E499" s="14"/>
      <c r="F499" s="14"/>
      <c r="G499" s="14"/>
      <c r="N499" s="14"/>
      <c r="S499" s="14"/>
    </row>
    <row r="500" spans="1:19" ht="26.25">
      <c r="A500" s="14"/>
      <c r="B500" s="14"/>
      <c r="C500" s="14"/>
      <c r="D500" s="14"/>
      <c r="E500" s="14"/>
      <c r="F500" s="14"/>
      <c r="G500" s="14"/>
      <c r="N500" s="14"/>
      <c r="S500" s="14"/>
    </row>
    <row r="501" spans="1:19" ht="26.25">
      <c r="A501" s="14"/>
      <c r="B501" s="14"/>
      <c r="C501" s="14"/>
      <c r="D501" s="14"/>
      <c r="E501" s="14"/>
      <c r="F501" s="14"/>
      <c r="G501" s="14"/>
      <c r="N501" s="14"/>
      <c r="S501" s="14"/>
    </row>
    <row r="502" spans="1:19" ht="26.25">
      <c r="A502" s="14"/>
      <c r="B502" s="14"/>
      <c r="C502" s="14"/>
      <c r="D502" s="14"/>
      <c r="E502" s="14"/>
      <c r="F502" s="14"/>
      <c r="G502" s="14"/>
      <c r="N502" s="14"/>
      <c r="S502" s="14"/>
    </row>
    <row r="503" spans="1:19" ht="26.25">
      <c r="A503" s="14"/>
      <c r="B503" s="14"/>
      <c r="C503" s="14"/>
      <c r="D503" s="14"/>
      <c r="E503" s="14"/>
      <c r="F503" s="14"/>
      <c r="G503" s="14"/>
      <c r="N503" s="14"/>
      <c r="S503" s="14"/>
    </row>
    <row r="504" spans="1:19" ht="26.25">
      <c r="A504" s="14"/>
      <c r="B504" s="14"/>
      <c r="C504" s="14"/>
      <c r="D504" s="14"/>
      <c r="E504" s="14"/>
      <c r="F504" s="14"/>
      <c r="G504" s="14"/>
      <c r="N504" s="14"/>
      <c r="S504" s="14"/>
    </row>
    <row r="505" spans="1:19" ht="26.25">
      <c r="A505" s="14"/>
      <c r="B505" s="14"/>
      <c r="C505" s="14"/>
      <c r="D505" s="14"/>
      <c r="E505" s="14"/>
      <c r="F505" s="14"/>
      <c r="G505" s="14"/>
      <c r="N505" s="14"/>
      <c r="S505" s="14"/>
    </row>
    <row r="506" spans="1:19" ht="26.25">
      <c r="A506" s="14"/>
      <c r="B506" s="14"/>
      <c r="C506" s="14"/>
      <c r="D506" s="14"/>
      <c r="E506" s="14"/>
      <c r="F506" s="14"/>
      <c r="G506" s="14"/>
      <c r="N506" s="14"/>
      <c r="S506" s="14"/>
    </row>
    <row r="507" spans="1:19" ht="26.25">
      <c r="A507" s="14"/>
      <c r="B507" s="14"/>
      <c r="C507" s="14"/>
      <c r="D507" s="14"/>
      <c r="E507" s="14"/>
      <c r="F507" s="14"/>
      <c r="G507" s="14"/>
      <c r="N507" s="14"/>
      <c r="S507" s="14"/>
    </row>
  </sheetData>
  <sheetProtection/>
  <mergeCells count="48">
    <mergeCell ref="U463:U464"/>
    <mergeCell ref="V463:V464"/>
    <mergeCell ref="C480:D480"/>
    <mergeCell ref="E480:G480"/>
    <mergeCell ref="C477:D477"/>
    <mergeCell ref="E477:G477"/>
    <mergeCell ref="C478:D478"/>
    <mergeCell ref="E478:G478"/>
    <mergeCell ref="C479:D479"/>
    <mergeCell ref="E479:G479"/>
    <mergeCell ref="C474:D474"/>
    <mergeCell ref="E474:G474"/>
    <mergeCell ref="C476:D476"/>
    <mergeCell ref="E476:G476"/>
    <mergeCell ref="C475:D475"/>
    <mergeCell ref="E475:G475"/>
    <mergeCell ref="C471:D471"/>
    <mergeCell ref="E471:G471"/>
    <mergeCell ref="C473:D473"/>
    <mergeCell ref="E473:G473"/>
    <mergeCell ref="C472:D472"/>
    <mergeCell ref="E472:G472"/>
    <mergeCell ref="E466:G466"/>
    <mergeCell ref="C467:D467"/>
    <mergeCell ref="E467:G467"/>
    <mergeCell ref="C468:D468"/>
    <mergeCell ref="E468:G468"/>
    <mergeCell ref="C470:D470"/>
    <mergeCell ref="E470:G470"/>
    <mergeCell ref="C469:D469"/>
    <mergeCell ref="E469:G469"/>
    <mergeCell ref="C466:D466"/>
    <mergeCell ref="C463:G463"/>
    <mergeCell ref="N463:N464"/>
    <mergeCell ref="C464:D464"/>
    <mergeCell ref="E464:G464"/>
    <mergeCell ref="C465:D465"/>
    <mergeCell ref="E465:G465"/>
    <mergeCell ref="A463:A464"/>
    <mergeCell ref="F5:N5"/>
    <mergeCell ref="A7:N7"/>
    <mergeCell ref="A9:B9"/>
    <mergeCell ref="A10:B10"/>
    <mergeCell ref="A11:A12"/>
    <mergeCell ref="B11:B12"/>
    <mergeCell ref="C11:G11"/>
    <mergeCell ref="H11:H12"/>
    <mergeCell ref="B463:B464"/>
  </mergeCells>
  <printOptions/>
  <pageMargins left="0.7480314960629921" right="0.7480314960629921" top="0.984251968503937" bottom="0.984251968503937" header="0.5118110236220472" footer="0.5118110236220472"/>
  <pageSetup fitToHeight="10" fitToWidth="10" horizontalDpi="600" verticalDpi="600" orientation="portrait" paperSize="9" scale="26" r:id="rId1"/>
  <rowBreaks count="3" manualBreakCount="3">
    <brk id="35" max="255" man="1"/>
    <brk id="339" max="255" man="1"/>
    <brk id="4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</cp:lastModifiedBy>
  <cp:lastPrinted>2019-11-04T03:15:14Z</cp:lastPrinted>
  <dcterms:created xsi:type="dcterms:W3CDTF">1996-10-08T23:32:33Z</dcterms:created>
  <dcterms:modified xsi:type="dcterms:W3CDTF">2019-11-04T03:29:21Z</dcterms:modified>
  <cp:category/>
  <cp:version/>
  <cp:contentType/>
  <cp:contentStatus/>
</cp:coreProperties>
</file>