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'2017'!$A:$X</definedName>
  </definedNames>
  <calcPr fullCalcOnLoad="1"/>
</workbook>
</file>

<file path=xl/sharedStrings.xml><?xml version="1.0" encoding="utf-8"?>
<sst xmlns="http://schemas.openxmlformats.org/spreadsheetml/2006/main" count="2314" uniqueCount="364">
  <si>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</si>
  <si>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</si>
  <si>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</si>
  <si>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</si>
  <si>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</si>
  <si>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</si>
  <si>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</si>
  <si>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</si>
  <si>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</si>
  <si>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</si>
  <si>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</si>
  <si>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</si>
  <si>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</si>
  <si>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</si>
  <si>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</si>
  <si>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</si>
  <si>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</si>
  <si>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</si>
  <si>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</si>
  <si>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</si>
  <si>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</si>
  <si>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</si>
  <si>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</si>
  <si>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</si>
  <si>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</si>
  <si>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</si>
  <si>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</si>
  <si>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</si>
  <si>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</si>
  <si>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</si>
  <si>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</si>
  <si>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</si>
  <si>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</si>
  <si>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</si>
  <si>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</si>
  <si>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</si>
  <si>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</si>
  <si>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</si>
  <si>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</si>
  <si>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</si>
  <si>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</si>
  <si>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</si>
  <si>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</si>
  <si>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</si>
  <si>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</si>
  <si>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</si>
  <si>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</si>
  <si>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</si>
  <si>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</si>
  <si>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</si>
  <si>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</si>
  <si>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</si>
  <si>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</si>
  <si>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</si>
  <si>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</si>
  <si>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</si>
  <si>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</si>
  <si>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</si>
  <si>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</si>
  <si>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</si>
  <si>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</si>
  <si>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</si>
  <si>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</si>
  <si>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</si>
  <si>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</si>
  <si>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</si>
  <si>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</si>
  <si>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</si>
  <si>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</si>
  <si>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</si>
  <si>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</si>
  <si>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</si>
  <si>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</si>
  <si>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</si>
  <si>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</si>
  <si>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</si>
  <si>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</si>
  <si>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</si>
  <si>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</si>
  <si>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</si>
  <si>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</si>
  <si>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</si>
  <si>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</si>
  <si>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</si>
  <si>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</si>
  <si>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</si>
  <si>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</si>
  <si>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</si>
  <si>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</si>
  <si>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</si>
  <si>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</si>
  <si>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</si>
  <si>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</si>
  <si>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</si>
  <si>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</si>
  <si>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</si>
  <si>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</si>
  <si>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</si>
  <si>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</si>
  <si>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</si>
  <si>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</si>
  <si>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</si>
  <si>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</si>
  <si>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</si>
  <si>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</si>
  <si>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</si>
  <si>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</si>
  <si>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</si>
  <si>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</si>
  <si>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</si>
  <si>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</si>
  <si>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</si>
  <si>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</si>
  <si>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</si>
  <si>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</si>
  <si>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</si>
  <si>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</si>
  <si>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</si>
  <si>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</si>
  <si>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</si>
  <si>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</si>
  <si>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</si>
  <si>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</si>
  <si>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</si>
  <si>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</si>
  <si>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</si>
  <si>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</si>
  <si>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</si>
  <si>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</si>
  <si>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</si>
  <si>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</si>
  <si>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</si>
  <si>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</si>
  <si>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</si>
  <si>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</si>
  <si>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</si>
  <si>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</si>
  <si>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</si>
  <si>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</si>
  <si>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</si>
  <si>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</si>
  <si>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</si>
  <si>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</si>
  <si>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</si>
  <si>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</si>
  <si>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</si>
  <si>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</si>
  <si>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</si>
  <si>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</si>
  <si>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</si>
  <si>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</si>
  <si>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</si>
  <si>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</si>
  <si>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</si>
  <si>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</si>
  <si>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</si>
  <si>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</si>
  <si>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</si>
  <si>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</si>
  <si>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</si>
  <si>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</si>
  <si>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</si>
  <si>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</si>
  <si>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</si>
  <si>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Изменение остатков средств на счетах по учету средств бюджетов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</si>
  <si>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</si>
  <si>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</si>
  <si>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</si>
  <si>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</si>
  <si>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</si>
  <si>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</si>
  <si>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</si>
  <si>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</si>
  <si>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</si>
  <si>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</si>
  <si>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</si>
  <si>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</si>
  <si>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</si>
  <si>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</si>
  <si>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</si>
  <si>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</si>
  <si>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</si>
  <si>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</si>
  <si>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</si>
  <si>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</si>
  <si>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</si>
  <si>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</si>
  <si>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</si>
  <si>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</si>
  <si>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</si>
  <si>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</si>
  <si>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</si>
  <si>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</si>
  <si>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</si>
  <si>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</si>
  <si>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</si>
  <si>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</si>
  <si>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</si>
  <si>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</si>
  <si>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</si>
  <si>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</si>
  <si>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</si>
  <si>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</si>
  <si>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</si>
  <si>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</si>
  <si>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</si>
  <si>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</si>
  <si>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</si>
  <si>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</si>
  <si>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</si>
  <si>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</si>
  <si>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</si>
  <si>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Прочие мероприятия по благоустройству  сельских поселений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</si>
  <si>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</si>
  <si>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</si>
  <si>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</si>
  <si>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</si>
  <si>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</si>
  <si>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</si>
  <si>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</si>
  <si>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</si>
  <si>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</si>
  <si>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</si>
  <si>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</si>
  <si>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</si>
  <si>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</si>
  <si>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</si>
  <si>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</si>
  <si>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</si>
  <si>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</si>
  <si>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</si>
  <si>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</si>
  <si>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</si>
  <si>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</si>
  <si>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</si>
  <si>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</si>
  <si>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</si>
  <si>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</si>
  <si>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</si>
  <si>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</si>
  <si>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</si>
  <si>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</si>
  <si>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</si>
  <si>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</si>
  <si>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</si>
  <si>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</si>
  <si>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</si>
  <si>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</si>
  <si>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</si>
  <si>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</si>
  <si>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</si>
  <si>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</si>
  <si>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</si>
  <si>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</si>
  <si>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</si>
  <si>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</si>
  <si>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</si>
  <si>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</si>
  <si>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</si>
  <si>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</si>
  <si>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</si>
  <si>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</si>
  <si>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</si>
  <si>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</si>
  <si>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</si>
  <si>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</si>
  <si>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</si>
  <si>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</si>
  <si>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</si>
  <si>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</si>
  <si>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</si>
  <si>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</si>
  <si>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</si>
  <si>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</si>
  <si>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</si>
  <si>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</si>
  <si>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</si>
  <si>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</si>
  <si>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</si>
  <si>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</si>
  <si>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</si>
  <si>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</si>
  <si>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</si>
  <si>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</si>
  <si>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</si>
  <si>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</si>
  <si>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</si>
  <si>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</si>
  <si>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</si>
  <si>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</si>
  <si>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</si>
  <si>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</si>
  <si>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</si>
  <si>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</si>
  <si>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</si>
  <si>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</si>
  <si>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321</t>
  </si>
  <si>
    <t>320</t>
  </si>
  <si>
    <t>77 0  00 00000</t>
  </si>
  <si>
    <t xml:space="preserve"> Л.В. Уварова</t>
  </si>
  <si>
    <t>77 0 03 80190</t>
  </si>
  <si>
    <t>77 0 22 88060</t>
  </si>
  <si>
    <t>Реализация мероприятий перечня проектов народных инициатив</t>
  </si>
  <si>
    <t>71101S2370</t>
  </si>
  <si>
    <t xml:space="preserve">Прочая закупка товаров, работ и услуг </t>
  </si>
  <si>
    <t>МП"Развитие муниципальной службы в  Таргизском муниципальном образовании на 2018-2020 годы"</t>
  </si>
  <si>
    <t xml:space="preserve"> МП "Противодействие экстремизму и профилактика терроризма на территории Таргизского  муниципального образования на 2018-2020 годы"</t>
  </si>
  <si>
    <t>МП"Обеспечение пожарной безопасности и профилактики пожаров  на территории Таргизского муниципального образования на 2018- 2020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</si>
  <si>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</si>
  <si>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>МП" Энергосбережение  и повышение энергетической  эффективности на территории Таргизского МО на 2018-2020 годы"</t>
  </si>
  <si>
    <t>МП "Благоустройство территории Таргизского муниципального образования на 2018-2020 годы.</t>
  </si>
  <si>
    <t>Иные расходы</t>
  </si>
  <si>
    <t>296</t>
  </si>
  <si>
    <t xml:space="preserve">Молодежная политика </t>
  </si>
  <si>
    <t>224</t>
  </si>
  <si>
    <t>Арендная плата за пользование имуществом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</si>
  <si>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</si>
  <si>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</si>
  <si>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</si>
  <si>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</si>
  <si>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Транспортные услуги</t>
  </si>
  <si>
    <t>222</t>
  </si>
  <si>
    <t>7701880190</t>
  </si>
  <si>
    <t>Мероприятия в области архитектуры и градостроительства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</si>
  <si>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</si>
  <si>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 (муниципальных) нужд нужд</t>
  </si>
  <si>
    <t xml:space="preserve">Реализация направлений расходов основного мероприятия муниципальной программы Таргизского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</si>
  <si>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 xml:space="preserve">Прочие работы, услуги </t>
  </si>
  <si>
    <t>Социальные пособия и компенсации персоналу в денежной форме</t>
  </si>
  <si>
    <t>266</t>
  </si>
  <si>
    <t>343</t>
  </si>
  <si>
    <t>344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</si>
  <si>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</si>
  <si>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</si>
  <si>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</si>
  <si>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 xml:space="preserve">Увеличение стоимости прочих оборотных запасов (материалов) </t>
  </si>
  <si>
    <t xml:space="preserve">Увеличение стоимости материальных запасов для целей капитальных вложений 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</si>
  <si>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</si>
  <si>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</si>
  <si>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</si>
  <si>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</si>
  <si>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349</t>
  </si>
  <si>
    <t>Уплата налога  на имущество организаций и земельного налога</t>
  </si>
  <si>
    <t>851</t>
  </si>
  <si>
    <t>293</t>
  </si>
  <si>
    <t>Штрафы за нарушение законодательства о закупках и нарушение условий контрактов (договоров)</t>
  </si>
  <si>
    <r>
      <t xml:space="preserve"> Закупка товаров, работ и услуг для 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государственных (муниципальных) нужд</t>
    </r>
  </si>
  <si>
    <t>МП " Устройство контейнерных площадок и установка контейнеров на территории Таргизского муниципального образования в 2019 году"</t>
  </si>
  <si>
    <t>44 0 11 00000</t>
  </si>
  <si>
    <t>44 0 11 89999</t>
  </si>
  <si>
    <t>297</t>
  </si>
  <si>
    <t>264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</si>
  <si>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</si>
  <si>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</si>
  <si>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>МП"Капитальный ремонт  дорог общего пользования местного значения Таргизского муниципального образования на 2015-2021 годы"</t>
  </si>
  <si>
    <t>МП"Обеспечение безопасности дорожного движения на территории Таргизского муниципального образования на  2018-2021 годы"</t>
  </si>
  <si>
    <t>МП" Установка дорожных знаков, обустройство пешеходных переходов на территории Таргизского МО на 2017-2021 годов"</t>
  </si>
  <si>
    <t xml:space="preserve">  Бюджетная роспись главного распорядителя бюджетных средств бюджета Таргизского муниципального образования – администрация Таргизского муниципального образования 2019 год и на плановый период 2020-2021 годов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</si>
  <si>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Таргизского муниципального образования в 2019-2020 гг."</t>
  </si>
  <si>
    <t>44 0 12 00000</t>
  </si>
  <si>
    <t>44 012 89999</t>
  </si>
  <si>
    <t>227</t>
  </si>
  <si>
    <t>Страхование</t>
  </si>
  <si>
    <t>исп. на 01.01.20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</si>
</sst>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  <numFmt numFmtId="193" formatCode="#,##0.00\ &quot;₽&quot;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49" fontId="3" fillId="34" borderId="11" xfId="5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179" fontId="3" fillId="34" borderId="11" xfId="63" applyFont="1" applyFill="1" applyBorder="1" applyAlignment="1">
      <alignment horizontal="right" vertical="top" wrapText="1"/>
    </xf>
    <xf numFmtId="1" fontId="4" fillId="34" borderId="11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justify" vertical="center" wrapText="1"/>
    </xf>
    <xf numFmtId="179" fontId="4" fillId="34" borderId="11" xfId="63" applyFont="1" applyFill="1" applyBorder="1" applyAlignment="1">
      <alignment horizontal="right" vertical="top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left" vertical="top" wrapText="1" shrinkToFit="1"/>
    </xf>
    <xf numFmtId="0" fontId="3" fillId="34" borderId="11" xfId="0" applyNumberFormat="1" applyFont="1" applyFill="1" applyBorder="1" applyAlignment="1">
      <alignment horizontal="left" vertical="top" wrapText="1"/>
    </xf>
    <xf numFmtId="188" fontId="3" fillId="34" borderId="11" xfId="63" applyNumberFormat="1" applyFont="1" applyFill="1" applyBorder="1" applyAlignment="1">
      <alignment horizontal="right" vertical="center" wrapText="1"/>
    </xf>
    <xf numFmtId="0" fontId="4" fillId="36" borderId="12" xfId="0" applyNumberFormat="1" applyFont="1" applyFill="1" applyBorder="1" applyAlignment="1">
      <alignment horizontal="left" vertical="top" wrapText="1" readingOrder="1"/>
    </xf>
    <xf numFmtId="49" fontId="4" fillId="34" borderId="11" xfId="0" applyNumberFormat="1" applyFont="1" applyFill="1" applyBorder="1" applyAlignment="1">
      <alignment horizontal="center" vertical="center" wrapText="1"/>
    </xf>
    <xf numFmtId="188" fontId="4" fillId="34" borderId="11" xfId="63" applyNumberFormat="1" applyFont="1" applyFill="1" applyBorder="1" applyAlignment="1">
      <alignment horizontal="right" vertical="center" wrapText="1"/>
    </xf>
    <xf numFmtId="1" fontId="4" fillId="34" borderId="11" xfId="63" applyNumberFormat="1" applyFont="1" applyFill="1" applyBorder="1" applyAlignment="1">
      <alignment horizontal="center" vertical="center" wrapText="1"/>
    </xf>
    <xf numFmtId="179" fontId="4" fillId="34" borderId="11" xfId="63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191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center" vertical="top" wrapText="1" readingOrder="1"/>
    </xf>
    <xf numFmtId="0" fontId="4" fillId="36" borderId="11" xfId="0" applyNumberFormat="1" applyFont="1" applyFill="1" applyBorder="1" applyAlignment="1">
      <alignment horizontal="center" vertical="top" wrapText="1" readingOrder="1"/>
    </xf>
    <xf numFmtId="1" fontId="3" fillId="34" borderId="11" xfId="63" applyNumberFormat="1" applyFont="1" applyFill="1" applyBorder="1" applyAlignment="1">
      <alignment horizontal="center" vertical="center" wrapText="1"/>
    </xf>
    <xf numFmtId="179" fontId="3" fillId="34" borderId="11" xfId="63" applyFont="1" applyFill="1" applyBorder="1" applyAlignment="1">
      <alignment horizontal="right" vertical="center" wrapText="1"/>
    </xf>
    <xf numFmtId="0" fontId="3" fillId="36" borderId="14" xfId="0" applyNumberFormat="1" applyFont="1" applyFill="1" applyBorder="1" applyAlignment="1">
      <alignment horizontal="left" vertical="top" wrapText="1" readingOrder="1"/>
    </xf>
    <xf numFmtId="0" fontId="3" fillId="36" borderId="11" xfId="0" applyNumberFormat="1" applyFont="1" applyFill="1" applyBorder="1" applyAlignment="1">
      <alignment horizontal="left" vertical="top" wrapText="1" readingOrder="1"/>
    </xf>
    <xf numFmtId="2" fontId="3" fillId="34" borderId="11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justify"/>
    </xf>
    <xf numFmtId="171" fontId="3" fillId="34" borderId="11" xfId="63" applyNumberFormat="1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wrapText="1"/>
    </xf>
    <xf numFmtId="0" fontId="3" fillId="34" borderId="11" xfId="0" applyFont="1" applyFill="1" applyBorder="1" applyAlignment="1">
      <alignment/>
    </xf>
    <xf numFmtId="179" fontId="3" fillId="34" borderId="11" xfId="63" applyFont="1" applyFill="1" applyBorder="1" applyAlignment="1">
      <alignment/>
    </xf>
    <xf numFmtId="0" fontId="3" fillId="34" borderId="0" xfId="0" applyFont="1" applyFill="1" applyAlignment="1">
      <alignment horizontal="right" vertical="top"/>
    </xf>
    <xf numFmtId="49" fontId="3" fillId="34" borderId="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 applyProtection="1">
      <alignment vertical="top" wrapText="1"/>
      <protection locked="0"/>
    </xf>
    <xf numFmtId="3" fontId="3" fillId="34" borderId="11" xfId="0" applyNumberFormat="1" applyFont="1" applyFill="1" applyBorder="1" applyAlignment="1" applyProtection="1">
      <alignment vertical="top" wrapText="1"/>
      <protection locked="0"/>
    </xf>
    <xf numFmtId="4" fontId="3" fillId="34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179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0" applyNumberFormat="1" applyFont="1" applyFill="1" applyBorder="1" applyAlignment="1">
      <alignment/>
    </xf>
    <xf numFmtId="179" fontId="4" fillId="34" borderId="11" xfId="63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179" fontId="4" fillId="34" borderId="0" xfId="63" applyFont="1" applyFill="1" applyBorder="1" applyAlignment="1">
      <alignment/>
    </xf>
    <xf numFmtId="179" fontId="3" fillId="34" borderId="11" xfId="63" applyNumberFormat="1" applyFont="1" applyFill="1" applyBorder="1" applyAlignment="1">
      <alignment horizontal="right" vertical="top" wrapText="1"/>
    </xf>
    <xf numFmtId="179" fontId="51" fillId="34" borderId="0" xfId="63" applyFont="1" applyFill="1" applyBorder="1" applyAlignment="1">
      <alignment horizontal="right" vertical="top" wrapText="1"/>
    </xf>
    <xf numFmtId="49" fontId="3" fillId="34" borderId="11" xfId="0" applyNumberFormat="1" applyFont="1" applyFill="1" applyBorder="1" applyAlignment="1">
      <alignment horizontal="right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79" fontId="4" fillId="34" borderId="0" xfId="63" applyFont="1" applyFill="1" applyBorder="1" applyAlignment="1">
      <alignment horizontal="right" vertical="top" wrapText="1"/>
    </xf>
    <xf numFmtId="1" fontId="51" fillId="34" borderId="11" xfId="63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179" fontId="51" fillId="34" borderId="11" xfId="63" applyFont="1" applyFill="1" applyBorder="1" applyAlignment="1">
      <alignment horizontal="right" vertical="top" wrapText="1"/>
    </xf>
    <xf numFmtId="179" fontId="4" fillId="34" borderId="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4" fillId="37" borderId="0" xfId="0" applyFont="1" applyFill="1" applyAlignment="1">
      <alignment/>
    </xf>
    <xf numFmtId="0" fontId="51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9" fillId="34" borderId="0" xfId="0" applyFont="1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179" fontId="3" fillId="34" borderId="0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top" wrapText="1"/>
    </xf>
    <xf numFmtId="0" fontId="52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top" wrapText="1"/>
    </xf>
    <xf numFmtId="179" fontId="53" fillId="34" borderId="0" xfId="63" applyFont="1" applyFill="1" applyBorder="1" applyAlignment="1">
      <alignment horizontal="right" vertical="top" wrapText="1"/>
    </xf>
    <xf numFmtId="179" fontId="51" fillId="34" borderId="15" xfId="63" applyFont="1" applyFill="1" applyBorder="1" applyAlignment="1">
      <alignment horizontal="right" vertical="top" wrapText="1"/>
    </xf>
    <xf numFmtId="179" fontId="49" fillId="34" borderId="11" xfId="63" applyFont="1" applyFill="1" applyBorder="1" applyAlignment="1">
      <alignment horizontal="right" vertical="center" wrapText="1"/>
    </xf>
    <xf numFmtId="179" fontId="4" fillId="34" borderId="0" xfId="63" applyFont="1" applyFill="1" applyBorder="1" applyAlignment="1">
      <alignment horizontal="right" vertical="center" wrapText="1"/>
    </xf>
    <xf numFmtId="0" fontId="53" fillId="34" borderId="0" xfId="0" applyFont="1" applyFill="1" applyAlignment="1">
      <alignment/>
    </xf>
    <xf numFmtId="179" fontId="53" fillId="34" borderId="11" xfId="63" applyFont="1" applyFill="1" applyBorder="1" applyAlignment="1">
      <alignment horizontal="right" vertical="center" wrapText="1"/>
    </xf>
    <xf numFmtId="179" fontId="53" fillId="34" borderId="0" xfId="63" applyFont="1" applyFill="1" applyBorder="1" applyAlignment="1">
      <alignment horizontal="right" vertical="center" wrapText="1"/>
    </xf>
    <xf numFmtId="179" fontId="49" fillId="34" borderId="0" xfId="63" applyFont="1" applyFill="1" applyBorder="1" applyAlignment="1">
      <alignment horizontal="right" vertical="top" wrapText="1"/>
    </xf>
    <xf numFmtId="0" fontId="3" fillId="34" borderId="11" xfId="0" applyNumberFormat="1" applyFont="1" applyFill="1" applyBorder="1" applyAlignment="1">
      <alignment horizontal="left" vertical="center" wrapText="1" readingOrder="1"/>
    </xf>
    <xf numFmtId="0" fontId="52" fillId="34" borderId="11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top" wrapText="1"/>
    </xf>
    <xf numFmtId="171" fontId="3" fillId="34" borderId="0" xfId="63" applyNumberFormat="1" applyFont="1" applyFill="1" applyBorder="1" applyAlignment="1">
      <alignment horizontal="right" vertical="top" wrapText="1"/>
    </xf>
    <xf numFmtId="179" fontId="3" fillId="34" borderId="0" xfId="63" applyFont="1" applyFill="1" applyBorder="1" applyAlignment="1">
      <alignment/>
    </xf>
    <xf numFmtId="179" fontId="4" fillId="34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49" fontId="50" fillId="34" borderId="11" xfId="0" applyNumberFormat="1" applyFont="1" applyFill="1" applyBorder="1" applyAlignment="1">
      <alignment horizontal="center" vertical="top" wrapText="1"/>
    </xf>
    <xf numFmtId="179" fontId="4" fillId="37" borderId="11" xfId="63" applyFont="1" applyFill="1" applyBorder="1" applyAlignment="1">
      <alignment horizontal="right" vertical="top" wrapText="1"/>
    </xf>
    <xf numFmtId="193" fontId="3" fillId="34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 quotePrefix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79" fontId="4" fillId="37" borderId="11" xfId="63" applyFont="1" applyFill="1" applyBorder="1" applyAlignment="1">
      <alignment horizontal="right" vertical="center" wrapText="1"/>
    </xf>
    <xf numFmtId="49" fontId="4" fillId="37" borderId="11" xfId="0" applyNumberFormat="1" applyFont="1" applyFill="1" applyBorder="1" applyAlignment="1">
      <alignment horizontal="center" vertical="top" wrapText="1"/>
    </xf>
    <xf numFmtId="49" fontId="4" fillId="37" borderId="11" xfId="0" applyNumberFormat="1" applyFont="1" applyFill="1" applyBorder="1" applyAlignment="1">
      <alignment horizontal="left" vertical="center" wrapText="1"/>
    </xf>
    <xf numFmtId="49" fontId="3" fillId="37" borderId="11" xfId="0" applyNumberFormat="1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1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left" wrapText="1"/>
    </xf>
    <xf numFmtId="0" fontId="4" fillId="34" borderId="0" xfId="0" applyFont="1" applyFill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508"/>
  <sheetViews>
    <sheetView tabSelected="1" zoomScale="50" zoomScaleNormal="50" workbookViewId="0" topLeftCell="A464">
      <selection activeCell="N478" sqref="N478"/>
    </sheetView>
  </sheetViews>
  <sheetFormatPr defaultColWidth="8.8515625" defaultRowHeight="12.75"/>
  <cols>
    <col min="1" max="1" width="8.8515625" style="16" customWidth="1"/>
    <col min="2" max="2" width="80.57421875" style="16" customWidth="1"/>
    <col min="3" max="3" width="17.57421875" style="16" customWidth="1"/>
    <col min="4" max="4" width="16.57421875" style="16" customWidth="1"/>
    <col min="5" max="5" width="28.57421875" style="16" customWidth="1"/>
    <col min="6" max="6" width="19.57421875" style="16" customWidth="1"/>
    <col min="7" max="7" width="23.00390625" style="16" customWidth="1"/>
    <col min="8" max="8" width="31.7109375" style="14" hidden="1" customWidth="1"/>
    <col min="9" max="12" width="8.8515625" style="16" hidden="1" customWidth="1"/>
    <col min="13" max="13" width="27.8515625" style="16" hidden="1" customWidth="1"/>
    <col min="14" max="14" width="37.00390625" style="16" customWidth="1"/>
    <col min="15" max="18" width="8.8515625" style="16" hidden="1" customWidth="1"/>
    <col min="19" max="19" width="35.7109375" style="16" hidden="1" customWidth="1"/>
    <col min="20" max="20" width="27.7109375" style="16" hidden="1" customWidth="1"/>
    <col min="21" max="21" width="24.8515625" style="16" hidden="1" customWidth="1"/>
    <col min="22" max="22" width="24.57421875" style="16" hidden="1" customWidth="1"/>
    <col min="23" max="23" width="28.00390625" style="1" customWidth="1"/>
    <col min="24" max="24" width="18.8515625" style="1" customWidth="1"/>
    <col min="25" max="25" width="26.28125" style="1" customWidth="1"/>
    <col min="26" max="16384" width="8.8515625" style="1" customWidth="1"/>
  </cols>
  <sheetData>
    <row r="2" ht="26.25">
      <c r="G2" s="16" t="s">
        <v>155</v>
      </c>
    </row>
    <row r="3" spans="6:8" ht="26.25">
      <c r="F3" s="16" t="s">
        <v>154</v>
      </c>
      <c r="G3" s="104"/>
      <c r="H3" s="16"/>
    </row>
    <row r="4" spans="7:14" ht="26.25">
      <c r="G4" s="16" t="s">
        <v>180</v>
      </c>
      <c r="H4" s="14" t="s">
        <v>98</v>
      </c>
      <c r="N4" s="16" t="s">
        <v>98</v>
      </c>
    </row>
    <row r="5" spans="6:14" ht="26.25">
      <c r="F5" s="153">
        <v>43829</v>
      </c>
      <c r="G5" s="153"/>
      <c r="H5" s="153"/>
      <c r="I5" s="153"/>
      <c r="J5" s="153"/>
      <c r="K5" s="153"/>
      <c r="L5" s="153"/>
      <c r="M5" s="153"/>
      <c r="N5" s="153"/>
    </row>
    <row r="6" ht="26.25">
      <c r="H6" s="15"/>
    </row>
    <row r="7" spans="1:14" ht="63.75" customHeight="1">
      <c r="A7" s="154" t="s">
        <v>357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2:7" ht="15" customHeight="1">
      <c r="B8" s="105"/>
      <c r="C8" s="105"/>
      <c r="D8" s="105"/>
      <c r="E8" s="105"/>
      <c r="F8" s="105"/>
      <c r="G8" s="105"/>
    </row>
    <row r="9" spans="1:22" s="5" customFormat="1" ht="60" customHeight="1" thickBot="1">
      <c r="A9" s="155" t="s">
        <v>157</v>
      </c>
      <c r="B9" s="155"/>
      <c r="C9" s="10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8" ht="27" customHeight="1">
      <c r="A10" s="156" t="s">
        <v>165</v>
      </c>
      <c r="B10" s="156"/>
      <c r="C10" s="13"/>
      <c r="D10" s="14"/>
      <c r="E10" s="14"/>
      <c r="F10" s="14"/>
      <c r="G10" s="14"/>
      <c r="H10" s="15"/>
    </row>
    <row r="11" spans="1:22" ht="26.25" customHeight="1">
      <c r="A11" s="157" t="s">
        <v>0</v>
      </c>
      <c r="B11" s="157" t="s">
        <v>9</v>
      </c>
      <c r="C11" s="157" t="s">
        <v>7</v>
      </c>
      <c r="D11" s="157"/>
      <c r="E11" s="157"/>
      <c r="F11" s="157"/>
      <c r="G11" s="157"/>
      <c r="H11" s="158" t="s">
        <v>132</v>
      </c>
      <c r="N11" s="133">
        <v>2019</v>
      </c>
      <c r="S11" s="103">
        <v>2017</v>
      </c>
      <c r="T11" s="15"/>
      <c r="U11" s="103">
        <v>2020</v>
      </c>
      <c r="V11" s="103">
        <v>2021</v>
      </c>
    </row>
    <row r="12" spans="1:23" ht="26.25">
      <c r="A12" s="157"/>
      <c r="B12" s="157"/>
      <c r="C12" s="130" t="s">
        <v>119</v>
      </c>
      <c r="D12" s="17" t="s">
        <v>118</v>
      </c>
      <c r="E12" s="130" t="s">
        <v>120</v>
      </c>
      <c r="F12" s="130" t="s">
        <v>121</v>
      </c>
      <c r="G12" s="130" t="s">
        <v>10</v>
      </c>
      <c r="H12" s="159"/>
      <c r="N12" s="18"/>
      <c r="S12" s="18"/>
      <c r="T12" s="14"/>
      <c r="U12" s="18"/>
      <c r="V12" s="18"/>
      <c r="W12" s="1" t="s">
        <v>363</v>
      </c>
    </row>
    <row r="13" spans="1:22" ht="26.25">
      <c r="A13" s="19">
        <v>1</v>
      </c>
      <c r="B13" s="19" t="s">
        <v>1</v>
      </c>
      <c r="C13" s="131" t="s">
        <v>2</v>
      </c>
      <c r="D13" s="131" t="s">
        <v>3</v>
      </c>
      <c r="E13" s="131" t="s">
        <v>6</v>
      </c>
      <c r="F13" s="131" t="s">
        <v>4</v>
      </c>
      <c r="G13" s="131" t="s">
        <v>5</v>
      </c>
      <c r="H13" s="20" t="s">
        <v>8</v>
      </c>
      <c r="N13" s="133">
        <v>8</v>
      </c>
      <c r="S13" s="103">
        <v>8</v>
      </c>
      <c r="T13" s="15"/>
      <c r="U13" s="103">
        <v>8</v>
      </c>
      <c r="V13" s="103">
        <v>8</v>
      </c>
    </row>
    <row r="14" spans="1:23" ht="26.25" customHeight="1">
      <c r="A14" s="21" t="s">
        <v>12</v>
      </c>
      <c r="B14" s="22" t="s">
        <v>14</v>
      </c>
      <c r="C14" s="23" t="s">
        <v>11</v>
      </c>
      <c r="D14" s="23" t="s">
        <v>13</v>
      </c>
      <c r="E14" s="23" t="s">
        <v>11</v>
      </c>
      <c r="F14" s="23" t="s">
        <v>11</v>
      </c>
      <c r="G14" s="23" t="s">
        <v>11</v>
      </c>
      <c r="H14" s="24" t="e">
        <f>H15+H30+H86+H93+H99</f>
        <v>#REF!</v>
      </c>
      <c r="N14" s="24">
        <f>N15+N30+N86+N93+N99</f>
        <v>6941950.29</v>
      </c>
      <c r="S14" s="24">
        <v>4188124.24</v>
      </c>
      <c r="T14" s="106"/>
      <c r="U14" s="24">
        <f>U15+U30+U86+U93+U99</f>
        <v>3833791.96</v>
      </c>
      <c r="V14" s="24">
        <f>V15+V30+V86+V93+V99</f>
        <v>3785417.62</v>
      </c>
      <c r="W14" s="124"/>
    </row>
    <row r="15" spans="1:22" ht="85.5" customHeight="1">
      <c r="A15" s="25">
        <f>A14+1</f>
        <v>2</v>
      </c>
      <c r="B15" s="22" t="s">
        <v>16</v>
      </c>
      <c r="C15" s="23" t="s">
        <v>66</v>
      </c>
      <c r="D15" s="23" t="s">
        <v>15</v>
      </c>
      <c r="E15" s="23" t="s">
        <v>11</v>
      </c>
      <c r="F15" s="23" t="s">
        <v>11</v>
      </c>
      <c r="G15" s="23" t="s">
        <v>11</v>
      </c>
      <c r="H15" s="24">
        <f>H16</f>
        <v>972000</v>
      </c>
      <c r="N15" s="84">
        <f>N16</f>
        <v>1259028</v>
      </c>
      <c r="S15" s="24">
        <v>547600</v>
      </c>
      <c r="T15" s="106"/>
      <c r="U15" s="84">
        <f>U16</f>
        <v>853335.5599999999</v>
      </c>
      <c r="V15" s="84">
        <f>V16</f>
        <v>728500</v>
      </c>
    </row>
    <row r="16" spans="1:22" s="2" customFormat="1" ht="26.25">
      <c r="A16" s="25">
        <f aca="true" t="shared" si="0" ref="A16:A97">A15+1</f>
        <v>3</v>
      </c>
      <c r="B16" s="26" t="s">
        <v>137</v>
      </c>
      <c r="C16" s="23" t="s">
        <v>66</v>
      </c>
      <c r="D16" s="23" t="s">
        <v>15</v>
      </c>
      <c r="E16" s="23" t="s">
        <v>167</v>
      </c>
      <c r="F16" s="23" t="s">
        <v>11</v>
      </c>
      <c r="G16" s="23" t="s">
        <v>11</v>
      </c>
      <c r="H16" s="24">
        <f>H17</f>
        <v>972000</v>
      </c>
      <c r="I16" s="16"/>
      <c r="J16" s="16"/>
      <c r="K16" s="16"/>
      <c r="L16" s="16"/>
      <c r="M16" s="16"/>
      <c r="N16" s="24">
        <f>N17</f>
        <v>1259028</v>
      </c>
      <c r="O16" s="16"/>
      <c r="P16" s="16"/>
      <c r="Q16" s="16"/>
      <c r="R16" s="16"/>
      <c r="S16" s="24">
        <v>547600</v>
      </c>
      <c r="T16" s="106"/>
      <c r="U16" s="24">
        <f>U17</f>
        <v>853335.5599999999</v>
      </c>
      <c r="V16" s="24">
        <f>V17</f>
        <v>728500</v>
      </c>
    </row>
    <row r="17" spans="1:22" ht="26.25">
      <c r="A17" s="25">
        <f t="shared" si="0"/>
        <v>4</v>
      </c>
      <c r="B17" s="22" t="s">
        <v>17</v>
      </c>
      <c r="C17" s="23" t="s">
        <v>66</v>
      </c>
      <c r="D17" s="23" t="s">
        <v>15</v>
      </c>
      <c r="E17" s="23" t="s">
        <v>168</v>
      </c>
      <c r="F17" s="23" t="s">
        <v>11</v>
      </c>
      <c r="G17" s="23" t="s">
        <v>11</v>
      </c>
      <c r="H17" s="24">
        <f>H19</f>
        <v>972000</v>
      </c>
      <c r="N17" s="24">
        <f>N19</f>
        <v>1259028</v>
      </c>
      <c r="S17" s="24">
        <v>547600</v>
      </c>
      <c r="T17" s="106"/>
      <c r="U17" s="24">
        <f>U19</f>
        <v>853335.5599999999</v>
      </c>
      <c r="V17" s="24">
        <f>V19</f>
        <v>728500</v>
      </c>
    </row>
    <row r="18" spans="1:22" ht="66" customHeight="1">
      <c r="A18" s="25">
        <f t="shared" si="0"/>
        <v>5</v>
      </c>
      <c r="B18" s="7" t="s">
        <v>206</v>
      </c>
      <c r="C18" s="23" t="s">
        <v>66</v>
      </c>
      <c r="D18" s="23" t="s">
        <v>15</v>
      </c>
      <c r="E18" s="23" t="s">
        <v>213</v>
      </c>
      <c r="F18" s="23"/>
      <c r="G18" s="23"/>
      <c r="H18" s="24"/>
      <c r="N18" s="24">
        <f>N19</f>
        <v>1259028</v>
      </c>
      <c r="S18" s="24">
        <v>547600</v>
      </c>
      <c r="T18" s="106"/>
      <c r="U18" s="24">
        <f>U19</f>
        <v>853335.5599999999</v>
      </c>
      <c r="V18" s="24">
        <f>V19</f>
        <v>728500</v>
      </c>
    </row>
    <row r="19" spans="1:22" ht="153">
      <c r="A19" s="25">
        <f t="shared" si="0"/>
        <v>6</v>
      </c>
      <c r="B19" s="26" t="s">
        <v>133</v>
      </c>
      <c r="C19" s="23" t="s">
        <v>66</v>
      </c>
      <c r="D19" s="23" t="s">
        <v>15</v>
      </c>
      <c r="E19" s="23" t="s">
        <v>213</v>
      </c>
      <c r="F19" s="23" t="s">
        <v>43</v>
      </c>
      <c r="G19" s="23" t="s">
        <v>11</v>
      </c>
      <c r="H19" s="24">
        <f>H20</f>
        <v>972000</v>
      </c>
      <c r="N19" s="24">
        <f>N20</f>
        <v>1259028</v>
      </c>
      <c r="S19" s="24">
        <v>547600</v>
      </c>
      <c r="T19" s="106"/>
      <c r="U19" s="24">
        <f>U20</f>
        <v>853335.5599999999</v>
      </c>
      <c r="V19" s="24">
        <f>V20</f>
        <v>728500</v>
      </c>
    </row>
    <row r="20" spans="1:22" ht="51" customHeight="1">
      <c r="A20" s="25">
        <f t="shared" si="0"/>
        <v>7</v>
      </c>
      <c r="B20" s="26" t="s">
        <v>139</v>
      </c>
      <c r="C20" s="23" t="s">
        <v>66</v>
      </c>
      <c r="D20" s="23" t="s">
        <v>15</v>
      </c>
      <c r="E20" s="23" t="s">
        <v>213</v>
      </c>
      <c r="F20" s="23" t="s">
        <v>49</v>
      </c>
      <c r="G20" s="23"/>
      <c r="H20" s="24">
        <f>H21</f>
        <v>972000</v>
      </c>
      <c r="N20" s="24">
        <f>N21+N24+N28</f>
        <v>1259028</v>
      </c>
      <c r="S20" s="24">
        <v>547600</v>
      </c>
      <c r="T20" s="106"/>
      <c r="U20" s="24">
        <f>U21+U24+U28</f>
        <v>853335.5599999999</v>
      </c>
      <c r="V20" s="24">
        <f>V21+V24+V28</f>
        <v>728500</v>
      </c>
    </row>
    <row r="21" spans="1:22" ht="60" customHeight="1">
      <c r="A21" s="25">
        <f t="shared" si="0"/>
        <v>8</v>
      </c>
      <c r="B21" s="27" t="s">
        <v>166</v>
      </c>
      <c r="C21" s="23" t="s">
        <v>66</v>
      </c>
      <c r="D21" s="21" t="s">
        <v>15</v>
      </c>
      <c r="E21" s="21" t="s">
        <v>213</v>
      </c>
      <c r="F21" s="21" t="s">
        <v>50</v>
      </c>
      <c r="G21" s="21"/>
      <c r="H21" s="28">
        <f>H22+H29+H24</f>
        <v>972000</v>
      </c>
      <c r="N21" s="28">
        <f>N22+N23</f>
        <v>960851</v>
      </c>
      <c r="S21" s="28">
        <v>434800</v>
      </c>
      <c r="T21" s="90"/>
      <c r="U21" s="28">
        <f>U22+U23</f>
        <v>643837.19</v>
      </c>
      <c r="V21" s="28">
        <f>V22+V23</f>
        <v>555000</v>
      </c>
    </row>
    <row r="22" spans="1:24" s="8" customFormat="1" ht="26.25">
      <c r="A22" s="25">
        <f t="shared" si="0"/>
        <v>9</v>
      </c>
      <c r="B22" s="29" t="s">
        <v>20</v>
      </c>
      <c r="C22" s="23" t="s">
        <v>66</v>
      </c>
      <c r="D22" s="21" t="s">
        <v>15</v>
      </c>
      <c r="E22" s="21" t="s">
        <v>213</v>
      </c>
      <c r="F22" s="21" t="s">
        <v>50</v>
      </c>
      <c r="G22" s="21" t="s">
        <v>19</v>
      </c>
      <c r="H22" s="28">
        <v>746000</v>
      </c>
      <c r="I22" s="16"/>
      <c r="J22" s="16"/>
      <c r="K22" s="16"/>
      <c r="L22" s="16"/>
      <c r="M22" s="16"/>
      <c r="N22" s="127">
        <v>960851</v>
      </c>
      <c r="O22" s="95"/>
      <c r="P22" s="95"/>
      <c r="Q22" s="95"/>
      <c r="R22" s="95"/>
      <c r="S22" s="107">
        <v>434800</v>
      </c>
      <c r="T22" s="90"/>
      <c r="U22" s="28">
        <v>638837.19</v>
      </c>
      <c r="V22" s="28">
        <v>550000</v>
      </c>
      <c r="W22" s="1">
        <v>960832.46</v>
      </c>
      <c r="X22" s="8">
        <v>5000</v>
      </c>
    </row>
    <row r="23" spans="1:24" s="8" customFormat="1" ht="52.5">
      <c r="A23" s="25"/>
      <c r="B23" s="29" t="s">
        <v>328</v>
      </c>
      <c r="C23" s="23" t="s">
        <v>66</v>
      </c>
      <c r="D23" s="38" t="s">
        <v>15</v>
      </c>
      <c r="E23" s="38" t="s">
        <v>213</v>
      </c>
      <c r="F23" s="38" t="s">
        <v>50</v>
      </c>
      <c r="G23" s="38" t="s">
        <v>329</v>
      </c>
      <c r="H23" s="28"/>
      <c r="I23" s="16"/>
      <c r="J23" s="16"/>
      <c r="K23" s="16"/>
      <c r="L23" s="16"/>
      <c r="M23" s="16"/>
      <c r="N23" s="127">
        <v>0</v>
      </c>
      <c r="O23" s="95"/>
      <c r="P23" s="95"/>
      <c r="Q23" s="95"/>
      <c r="R23" s="95"/>
      <c r="S23" s="107"/>
      <c r="T23" s="90"/>
      <c r="U23" s="28">
        <v>5000</v>
      </c>
      <c r="V23" s="28">
        <v>5000</v>
      </c>
      <c r="W23" s="1"/>
      <c r="X23" s="8">
        <v>-5000</v>
      </c>
    </row>
    <row r="24" spans="1:24" ht="78.75">
      <c r="A24" s="25">
        <f>A22+1</f>
        <v>10</v>
      </c>
      <c r="B24" s="27" t="s">
        <v>169</v>
      </c>
      <c r="C24" s="23" t="s">
        <v>66</v>
      </c>
      <c r="D24" s="21" t="s">
        <v>15</v>
      </c>
      <c r="E24" s="21" t="s">
        <v>300</v>
      </c>
      <c r="F24" s="21" t="s">
        <v>51</v>
      </c>
      <c r="G24" s="21"/>
      <c r="H24" s="28">
        <v>1000</v>
      </c>
      <c r="N24" s="28">
        <f>N25+N26+N27</f>
        <v>8000</v>
      </c>
      <c r="S24" s="28">
        <v>2000</v>
      </c>
      <c r="T24" s="90"/>
      <c r="U24" s="28">
        <f>U25+U26+U27</f>
        <v>3500</v>
      </c>
      <c r="V24" s="28">
        <f>V25+V26+V27</f>
        <v>7500</v>
      </c>
      <c r="X24" s="8"/>
    </row>
    <row r="25" spans="1:24" s="8" customFormat="1" ht="26.25">
      <c r="A25" s="25">
        <f t="shared" si="0"/>
        <v>11</v>
      </c>
      <c r="B25" s="27" t="s">
        <v>22</v>
      </c>
      <c r="C25" s="23" t="s">
        <v>66</v>
      </c>
      <c r="D25" s="21" t="s">
        <v>15</v>
      </c>
      <c r="E25" s="21" t="s">
        <v>300</v>
      </c>
      <c r="F25" s="21" t="s">
        <v>51</v>
      </c>
      <c r="G25" s="21" t="s">
        <v>21</v>
      </c>
      <c r="H25" s="28"/>
      <c r="I25" s="16"/>
      <c r="J25" s="16"/>
      <c r="K25" s="16"/>
      <c r="L25" s="16"/>
      <c r="M25" s="16"/>
      <c r="N25" s="127">
        <v>2000</v>
      </c>
      <c r="O25" s="16"/>
      <c r="P25" s="16"/>
      <c r="Q25" s="16"/>
      <c r="R25" s="16"/>
      <c r="S25" s="28">
        <v>2000</v>
      </c>
      <c r="T25" s="90"/>
      <c r="U25" s="28">
        <v>1000</v>
      </c>
      <c r="V25" s="28">
        <v>3000</v>
      </c>
      <c r="W25" s="1">
        <v>2000</v>
      </c>
      <c r="X25" s="8">
        <v>500</v>
      </c>
    </row>
    <row r="26" spans="1:23" s="8" customFormat="1" ht="26.25">
      <c r="A26" s="25"/>
      <c r="B26" s="29" t="s">
        <v>320</v>
      </c>
      <c r="C26" s="23" t="s">
        <v>66</v>
      </c>
      <c r="D26" s="38" t="s">
        <v>15</v>
      </c>
      <c r="E26" s="38" t="s">
        <v>300</v>
      </c>
      <c r="F26" s="38" t="s">
        <v>51</v>
      </c>
      <c r="G26" s="38" t="s">
        <v>321</v>
      </c>
      <c r="H26" s="28"/>
      <c r="I26" s="16"/>
      <c r="J26" s="16"/>
      <c r="K26" s="16"/>
      <c r="L26" s="16"/>
      <c r="M26" s="16"/>
      <c r="N26" s="28">
        <v>0</v>
      </c>
      <c r="O26" s="16"/>
      <c r="P26" s="16"/>
      <c r="Q26" s="16"/>
      <c r="R26" s="16"/>
      <c r="S26" s="28"/>
      <c r="T26" s="90"/>
      <c r="U26" s="28">
        <v>1500</v>
      </c>
      <c r="V26" s="28">
        <v>3000</v>
      </c>
      <c r="W26" s="1"/>
    </row>
    <row r="27" spans="1:24" s="8" customFormat="1" ht="26.25">
      <c r="A27" s="25"/>
      <c r="B27" s="29" t="s">
        <v>327</v>
      </c>
      <c r="C27" s="23" t="s">
        <v>66</v>
      </c>
      <c r="D27" s="38" t="s">
        <v>15</v>
      </c>
      <c r="E27" s="38" t="s">
        <v>300</v>
      </c>
      <c r="F27" s="38" t="s">
        <v>51</v>
      </c>
      <c r="G27" s="38" t="s">
        <v>34</v>
      </c>
      <c r="H27" s="28"/>
      <c r="I27" s="16"/>
      <c r="J27" s="16"/>
      <c r="K27" s="16"/>
      <c r="L27" s="16"/>
      <c r="M27" s="16"/>
      <c r="N27" s="127">
        <v>6000</v>
      </c>
      <c r="O27" s="16"/>
      <c r="P27" s="16"/>
      <c r="Q27" s="16"/>
      <c r="R27" s="16"/>
      <c r="S27" s="28"/>
      <c r="T27" s="90"/>
      <c r="U27" s="28">
        <v>1000</v>
      </c>
      <c r="V27" s="28">
        <v>1500</v>
      </c>
      <c r="W27" s="1">
        <v>5603.9</v>
      </c>
      <c r="X27" s="8">
        <v>-500</v>
      </c>
    </row>
    <row r="28" spans="1:22" ht="112.5" customHeight="1">
      <c r="A28" s="25">
        <f>A25+1</f>
        <v>12</v>
      </c>
      <c r="B28" s="27" t="s">
        <v>170</v>
      </c>
      <c r="C28" s="23" t="s">
        <v>66</v>
      </c>
      <c r="D28" s="21" t="s">
        <v>15</v>
      </c>
      <c r="E28" s="21" t="s">
        <v>213</v>
      </c>
      <c r="F28" s="21" t="s">
        <v>52</v>
      </c>
      <c r="G28" s="21"/>
      <c r="H28" s="28"/>
      <c r="N28" s="28">
        <f>N29</f>
        <v>290177</v>
      </c>
      <c r="S28" s="28">
        <v>110800</v>
      </c>
      <c r="T28" s="90"/>
      <c r="U28" s="28">
        <f>U29</f>
        <v>205998.37</v>
      </c>
      <c r="V28" s="28">
        <f>V29</f>
        <v>166000</v>
      </c>
    </row>
    <row r="29" spans="1:23" s="8" customFormat="1" ht="26.25">
      <c r="A29" s="25">
        <f t="shared" si="0"/>
        <v>13</v>
      </c>
      <c r="B29" s="30" t="s">
        <v>24</v>
      </c>
      <c r="C29" s="23" t="s">
        <v>66</v>
      </c>
      <c r="D29" s="21" t="s">
        <v>15</v>
      </c>
      <c r="E29" s="21" t="s">
        <v>213</v>
      </c>
      <c r="F29" s="21" t="s">
        <v>52</v>
      </c>
      <c r="G29" s="21" t="s">
        <v>23</v>
      </c>
      <c r="H29" s="28">
        <v>225000</v>
      </c>
      <c r="I29" s="16"/>
      <c r="J29" s="16"/>
      <c r="K29" s="16"/>
      <c r="L29" s="16"/>
      <c r="M29" s="16"/>
      <c r="N29" s="28">
        <v>290177</v>
      </c>
      <c r="O29" s="95"/>
      <c r="P29" s="95"/>
      <c r="Q29" s="95"/>
      <c r="R29" s="95"/>
      <c r="S29" s="107">
        <v>110800</v>
      </c>
      <c r="T29" s="90"/>
      <c r="U29" s="28">
        <v>205998.37</v>
      </c>
      <c r="V29" s="28">
        <v>166000</v>
      </c>
      <c r="W29" s="1">
        <v>280444.83</v>
      </c>
    </row>
    <row r="30" spans="1:22" ht="103.5" customHeight="1">
      <c r="A30" s="25">
        <f t="shared" si="0"/>
        <v>14</v>
      </c>
      <c r="B30" s="22" t="s">
        <v>26</v>
      </c>
      <c r="C30" s="23" t="s">
        <v>66</v>
      </c>
      <c r="D30" s="23" t="s">
        <v>25</v>
      </c>
      <c r="E30" s="23" t="s">
        <v>11</v>
      </c>
      <c r="F30" s="23" t="s">
        <v>11</v>
      </c>
      <c r="G30" s="23" t="s">
        <v>11</v>
      </c>
      <c r="H30" s="24" t="e">
        <f>H31</f>
        <v>#REF!</v>
      </c>
      <c r="N30" s="24">
        <f>N31+N79</f>
        <v>4866521.11</v>
      </c>
      <c r="S30" s="24">
        <v>3202531.38</v>
      </c>
      <c r="T30" s="106"/>
      <c r="U30" s="24">
        <f>U31+U79</f>
        <v>2326428.38</v>
      </c>
      <c r="V30" s="24">
        <f>V31+V79</f>
        <v>2402889.6</v>
      </c>
    </row>
    <row r="31" spans="1:178" s="6" customFormat="1" ht="26.25">
      <c r="A31" s="25">
        <f t="shared" si="0"/>
        <v>15</v>
      </c>
      <c r="B31" s="26" t="s">
        <v>137</v>
      </c>
      <c r="C31" s="23" t="s">
        <v>66</v>
      </c>
      <c r="D31" s="23" t="s">
        <v>25</v>
      </c>
      <c r="E31" s="23" t="s">
        <v>167</v>
      </c>
      <c r="F31" s="23"/>
      <c r="G31" s="23"/>
      <c r="H31" s="24" t="e">
        <f>H32</f>
        <v>#REF!</v>
      </c>
      <c r="I31" s="16"/>
      <c r="J31" s="16"/>
      <c r="K31" s="16"/>
      <c r="L31" s="16"/>
      <c r="M31" s="16"/>
      <c r="N31" s="24">
        <f>N32</f>
        <v>4834521.11</v>
      </c>
      <c r="O31" s="16"/>
      <c r="P31" s="16"/>
      <c r="Q31" s="16"/>
      <c r="R31" s="16"/>
      <c r="S31" s="24">
        <v>3170531.38</v>
      </c>
      <c r="T31" s="106"/>
      <c r="U31" s="24">
        <f>U32</f>
        <v>2294428.38</v>
      </c>
      <c r="V31" s="24">
        <f>V32</f>
        <v>2402889.6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</row>
    <row r="32" spans="1:178" ht="26.25">
      <c r="A32" s="25">
        <f t="shared" si="0"/>
        <v>16</v>
      </c>
      <c r="B32" s="22" t="s">
        <v>27</v>
      </c>
      <c r="C32" s="23" t="s">
        <v>66</v>
      </c>
      <c r="D32" s="23" t="s">
        <v>25</v>
      </c>
      <c r="E32" s="23" t="s">
        <v>171</v>
      </c>
      <c r="F32" s="23"/>
      <c r="G32" s="23"/>
      <c r="H32" s="24" t="e">
        <f>H34+H48+H69+H66</f>
        <v>#REF!</v>
      </c>
      <c r="N32" s="24">
        <f>N34+N48+N64</f>
        <v>4834521.11</v>
      </c>
      <c r="S32" s="24">
        <v>3170531.38</v>
      </c>
      <c r="T32" s="106"/>
      <c r="U32" s="24">
        <f>U34+U48+U64</f>
        <v>2294428.38</v>
      </c>
      <c r="V32" s="24">
        <f>V34+V48+V64</f>
        <v>2402889.6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</row>
    <row r="33" spans="1:22" ht="55.5" customHeight="1">
      <c r="A33" s="25">
        <f t="shared" si="0"/>
        <v>17</v>
      </c>
      <c r="B33" s="31" t="s">
        <v>206</v>
      </c>
      <c r="C33" s="23" t="s">
        <v>66</v>
      </c>
      <c r="D33" s="23" t="s">
        <v>25</v>
      </c>
      <c r="E33" s="23" t="s">
        <v>214</v>
      </c>
      <c r="F33" s="23"/>
      <c r="G33" s="23"/>
      <c r="H33" s="24"/>
      <c r="N33" s="24">
        <f>N34</f>
        <v>3697523.33</v>
      </c>
      <c r="S33" s="24">
        <v>2659294.38</v>
      </c>
      <c r="T33" s="106"/>
      <c r="U33" s="24">
        <f>U34</f>
        <v>1991428.3800000001</v>
      </c>
      <c r="V33" s="24">
        <f>V34</f>
        <v>2020883.6</v>
      </c>
    </row>
    <row r="34" spans="1:22" ht="153">
      <c r="A34" s="25">
        <f t="shared" si="0"/>
        <v>18</v>
      </c>
      <c r="B34" s="26" t="s">
        <v>133</v>
      </c>
      <c r="C34" s="23" t="s">
        <v>66</v>
      </c>
      <c r="D34" s="23" t="s">
        <v>25</v>
      </c>
      <c r="E34" s="23" t="s">
        <v>214</v>
      </c>
      <c r="F34" s="23" t="s">
        <v>43</v>
      </c>
      <c r="G34" s="23"/>
      <c r="H34" s="24" t="e">
        <f>H35</f>
        <v>#REF!</v>
      </c>
      <c r="N34" s="24">
        <f>N35</f>
        <v>3697523.33</v>
      </c>
      <c r="S34" s="24">
        <v>2659294.38</v>
      </c>
      <c r="T34" s="106"/>
      <c r="U34" s="24">
        <f>U35</f>
        <v>1991428.3800000001</v>
      </c>
      <c r="V34" s="24">
        <f>V35</f>
        <v>2020883.6</v>
      </c>
    </row>
    <row r="35" spans="1:22" ht="55.5" customHeight="1">
      <c r="A35" s="25">
        <f t="shared" si="0"/>
        <v>19</v>
      </c>
      <c r="B35" s="26" t="s">
        <v>134</v>
      </c>
      <c r="C35" s="23" t="s">
        <v>66</v>
      </c>
      <c r="D35" s="23" t="s">
        <v>25</v>
      </c>
      <c r="E35" s="23" t="s">
        <v>214</v>
      </c>
      <c r="F35" s="23" t="s">
        <v>49</v>
      </c>
      <c r="G35" s="23" t="s">
        <v>11</v>
      </c>
      <c r="H35" s="24" t="e">
        <f>H36+#REF!</f>
        <v>#REF!</v>
      </c>
      <c r="N35" s="24">
        <f>N36+N45+N41+N39</f>
        <v>3697523.33</v>
      </c>
      <c r="S35" s="24">
        <v>2659294.38</v>
      </c>
      <c r="T35" s="106"/>
      <c r="U35" s="24">
        <f>U36+U45+U41</f>
        <v>1991428.3800000001</v>
      </c>
      <c r="V35" s="24">
        <f>V36+V45+V41</f>
        <v>2020883.6</v>
      </c>
    </row>
    <row r="36" spans="1:22" ht="52.5">
      <c r="A36" s="25">
        <f t="shared" si="0"/>
        <v>20</v>
      </c>
      <c r="B36" s="27" t="s">
        <v>166</v>
      </c>
      <c r="C36" s="23" t="s">
        <v>66</v>
      </c>
      <c r="D36" s="23" t="s">
        <v>25</v>
      </c>
      <c r="E36" s="21" t="s">
        <v>214</v>
      </c>
      <c r="F36" s="23" t="s">
        <v>50</v>
      </c>
      <c r="G36" s="23" t="s">
        <v>11</v>
      </c>
      <c r="H36" s="24">
        <f>H37+H46</f>
        <v>3642068.83</v>
      </c>
      <c r="N36" s="24">
        <f>N37+N38</f>
        <v>2834464.44</v>
      </c>
      <c r="S36" s="24">
        <v>2119385.38</v>
      </c>
      <c r="T36" s="106"/>
      <c r="U36" s="24">
        <f>U37+U38</f>
        <v>1557159.59</v>
      </c>
      <c r="V36" s="24">
        <f>V37+V38</f>
        <v>1562383.6</v>
      </c>
    </row>
    <row r="37" spans="1:24" s="8" customFormat="1" ht="26.25">
      <c r="A37" s="25">
        <f t="shared" si="0"/>
        <v>21</v>
      </c>
      <c r="B37" s="30" t="s">
        <v>20</v>
      </c>
      <c r="C37" s="23" t="s">
        <v>66</v>
      </c>
      <c r="D37" s="21" t="s">
        <v>25</v>
      </c>
      <c r="E37" s="23" t="s">
        <v>214</v>
      </c>
      <c r="F37" s="21" t="s">
        <v>50</v>
      </c>
      <c r="G37" s="21" t="s">
        <v>19</v>
      </c>
      <c r="H37" s="28">
        <v>2803068.83</v>
      </c>
      <c r="I37" s="16"/>
      <c r="J37" s="16"/>
      <c r="K37" s="16"/>
      <c r="L37" s="16"/>
      <c r="M37" s="16"/>
      <c r="N37" s="127">
        <v>2822414.44</v>
      </c>
      <c r="O37" s="95"/>
      <c r="P37" s="95"/>
      <c r="Q37" s="95"/>
      <c r="R37" s="95"/>
      <c r="S37" s="107">
        <v>2119385.38</v>
      </c>
      <c r="T37" s="90"/>
      <c r="U37" s="28">
        <v>1547159.59</v>
      </c>
      <c r="V37" s="28">
        <v>1552383.6</v>
      </c>
      <c r="W37" s="16">
        <v>2821837.52</v>
      </c>
      <c r="X37" s="8">
        <v>2000</v>
      </c>
    </row>
    <row r="38" spans="1:24" s="8" customFormat="1" ht="52.5">
      <c r="A38" s="25"/>
      <c r="B38" s="29" t="s">
        <v>328</v>
      </c>
      <c r="C38" s="23" t="s">
        <v>66</v>
      </c>
      <c r="D38" s="38" t="s">
        <v>25</v>
      </c>
      <c r="E38" s="38" t="s">
        <v>214</v>
      </c>
      <c r="F38" s="38" t="s">
        <v>50</v>
      </c>
      <c r="G38" s="38" t="s">
        <v>329</v>
      </c>
      <c r="H38" s="28"/>
      <c r="I38" s="16"/>
      <c r="J38" s="16"/>
      <c r="K38" s="16"/>
      <c r="L38" s="16"/>
      <c r="M38" s="16"/>
      <c r="N38" s="127">
        <v>12050</v>
      </c>
      <c r="O38" s="95"/>
      <c r="P38" s="95"/>
      <c r="Q38" s="95"/>
      <c r="R38" s="95"/>
      <c r="S38" s="107"/>
      <c r="T38" s="90"/>
      <c r="U38" s="28">
        <v>10000</v>
      </c>
      <c r="V38" s="28">
        <v>10000</v>
      </c>
      <c r="W38" s="1">
        <v>11264.5</v>
      </c>
      <c r="X38" s="8">
        <v>3000</v>
      </c>
    </row>
    <row r="39" spans="1:24" ht="75" customHeight="1">
      <c r="A39" s="25">
        <f>A35+1</f>
        <v>20</v>
      </c>
      <c r="B39" s="22" t="s">
        <v>135</v>
      </c>
      <c r="C39" s="23" t="s">
        <v>66</v>
      </c>
      <c r="D39" s="23" t="s">
        <v>25</v>
      </c>
      <c r="E39" s="23" t="s">
        <v>214</v>
      </c>
      <c r="F39" s="23" t="s">
        <v>51</v>
      </c>
      <c r="G39" s="23"/>
      <c r="H39" s="24">
        <f>H40</f>
        <v>0</v>
      </c>
      <c r="N39" s="24">
        <f>N40</f>
        <v>200</v>
      </c>
      <c r="S39" s="24">
        <v>6000</v>
      </c>
      <c r="T39" s="106"/>
      <c r="U39" s="24">
        <f>U40+U41+U42</f>
        <v>5981.6</v>
      </c>
      <c r="V39" s="24">
        <f>V40+V41+V42</f>
        <v>5981.6</v>
      </c>
      <c r="X39" s="8"/>
    </row>
    <row r="40" spans="1:23" s="8" customFormat="1" ht="52.5">
      <c r="A40" s="25"/>
      <c r="B40" s="29" t="s">
        <v>328</v>
      </c>
      <c r="C40" s="23" t="s">
        <v>66</v>
      </c>
      <c r="D40" s="38" t="s">
        <v>25</v>
      </c>
      <c r="E40" s="38" t="s">
        <v>214</v>
      </c>
      <c r="F40" s="38" t="s">
        <v>51</v>
      </c>
      <c r="G40" s="38" t="s">
        <v>329</v>
      </c>
      <c r="H40" s="28"/>
      <c r="I40" s="16"/>
      <c r="J40" s="16"/>
      <c r="K40" s="16"/>
      <c r="L40" s="16"/>
      <c r="M40" s="16"/>
      <c r="N40" s="28">
        <v>200</v>
      </c>
      <c r="O40" s="95"/>
      <c r="P40" s="95"/>
      <c r="Q40" s="95"/>
      <c r="R40" s="95"/>
      <c r="S40" s="107"/>
      <c r="T40" s="90"/>
      <c r="U40" s="28"/>
      <c r="V40" s="28"/>
      <c r="W40" s="134">
        <v>156.67</v>
      </c>
    </row>
    <row r="41" spans="1:24" ht="75" customHeight="1">
      <c r="A41" s="25">
        <f>A37+1</f>
        <v>22</v>
      </c>
      <c r="B41" s="22" t="s">
        <v>135</v>
      </c>
      <c r="C41" s="23" t="s">
        <v>66</v>
      </c>
      <c r="D41" s="23" t="s">
        <v>25</v>
      </c>
      <c r="E41" s="23" t="s">
        <v>216</v>
      </c>
      <c r="F41" s="23" t="s">
        <v>51</v>
      </c>
      <c r="G41" s="23"/>
      <c r="H41" s="24">
        <f>H42</f>
        <v>5000</v>
      </c>
      <c r="N41" s="24">
        <f>N42+N43+N44</f>
        <v>6500</v>
      </c>
      <c r="S41" s="24">
        <v>6000</v>
      </c>
      <c r="T41" s="106"/>
      <c r="U41" s="24">
        <f>U42+U43+U44</f>
        <v>5500</v>
      </c>
      <c r="V41" s="24">
        <f>V42+V43+V44</f>
        <v>5500</v>
      </c>
      <c r="X41" s="8"/>
    </row>
    <row r="42" spans="1:24" s="8" customFormat="1" ht="26.25">
      <c r="A42" s="25">
        <f>A41+1</f>
        <v>23</v>
      </c>
      <c r="B42" s="30" t="s">
        <v>22</v>
      </c>
      <c r="C42" s="23" t="s">
        <v>66</v>
      </c>
      <c r="D42" s="21" t="s">
        <v>25</v>
      </c>
      <c r="E42" s="21" t="s">
        <v>216</v>
      </c>
      <c r="F42" s="21" t="s">
        <v>51</v>
      </c>
      <c r="G42" s="21" t="s">
        <v>21</v>
      </c>
      <c r="H42" s="28">
        <v>5000</v>
      </c>
      <c r="I42" s="16"/>
      <c r="J42" s="16"/>
      <c r="K42" s="16"/>
      <c r="L42" s="16"/>
      <c r="M42" s="16"/>
      <c r="N42" s="127">
        <v>2000</v>
      </c>
      <c r="O42" s="16"/>
      <c r="P42" s="16"/>
      <c r="Q42" s="16"/>
      <c r="R42" s="16"/>
      <c r="S42" s="28">
        <v>6000</v>
      </c>
      <c r="T42" s="90"/>
      <c r="U42" s="28">
        <v>481.6</v>
      </c>
      <c r="V42" s="28">
        <v>481.6</v>
      </c>
      <c r="W42" s="1">
        <v>2000</v>
      </c>
      <c r="X42" s="8">
        <v>2000</v>
      </c>
    </row>
    <row r="43" spans="1:24" ht="26.25">
      <c r="A43" s="25"/>
      <c r="B43" s="30" t="s">
        <v>320</v>
      </c>
      <c r="C43" s="23" t="s">
        <v>66</v>
      </c>
      <c r="D43" s="21" t="s">
        <v>25</v>
      </c>
      <c r="E43" s="21" t="s">
        <v>216</v>
      </c>
      <c r="F43" s="21" t="s">
        <v>51</v>
      </c>
      <c r="G43" s="21" t="s">
        <v>321</v>
      </c>
      <c r="H43" s="24"/>
      <c r="N43" s="28">
        <v>0</v>
      </c>
      <c r="S43" s="24"/>
      <c r="T43" s="106"/>
      <c r="U43" s="28">
        <v>3518.4</v>
      </c>
      <c r="V43" s="28">
        <v>3518.4</v>
      </c>
      <c r="X43" s="8"/>
    </row>
    <row r="44" spans="1:24" s="8" customFormat="1" ht="26.25">
      <c r="A44" s="25"/>
      <c r="B44" s="29" t="s">
        <v>327</v>
      </c>
      <c r="C44" s="23" t="s">
        <v>66</v>
      </c>
      <c r="D44" s="38" t="s">
        <v>25</v>
      </c>
      <c r="E44" s="21" t="s">
        <v>216</v>
      </c>
      <c r="F44" s="38" t="s">
        <v>51</v>
      </c>
      <c r="G44" s="38" t="s">
        <v>34</v>
      </c>
      <c r="H44" s="28"/>
      <c r="I44" s="16"/>
      <c r="J44" s="16"/>
      <c r="K44" s="16"/>
      <c r="L44" s="16"/>
      <c r="M44" s="16"/>
      <c r="N44" s="127">
        <v>4500</v>
      </c>
      <c r="O44" s="16"/>
      <c r="P44" s="16"/>
      <c r="Q44" s="16"/>
      <c r="R44" s="16"/>
      <c r="S44" s="28"/>
      <c r="T44" s="90"/>
      <c r="U44" s="28">
        <v>1500</v>
      </c>
      <c r="V44" s="28">
        <v>1500</v>
      </c>
      <c r="W44" s="1">
        <v>4058.4</v>
      </c>
      <c r="X44" s="8">
        <v>3500</v>
      </c>
    </row>
    <row r="45" spans="1:22" ht="76.5" customHeight="1">
      <c r="A45" s="25">
        <f>A42+1</f>
        <v>24</v>
      </c>
      <c r="B45" s="27" t="s">
        <v>170</v>
      </c>
      <c r="C45" s="23" t="s">
        <v>66</v>
      </c>
      <c r="D45" s="21" t="s">
        <v>25</v>
      </c>
      <c r="E45" s="21" t="s">
        <v>214</v>
      </c>
      <c r="F45" s="21" t="s">
        <v>52</v>
      </c>
      <c r="G45" s="21"/>
      <c r="H45" s="28"/>
      <c r="N45" s="28">
        <f>N46</f>
        <v>856358.89</v>
      </c>
      <c r="S45" s="28">
        <v>533909</v>
      </c>
      <c r="T45" s="90"/>
      <c r="U45" s="28">
        <f>U46</f>
        <v>428768.79</v>
      </c>
      <c r="V45" s="28">
        <f>V46</f>
        <v>453000</v>
      </c>
    </row>
    <row r="46" spans="1:23" s="8" customFormat="1" ht="26.25">
      <c r="A46" s="25">
        <f t="shared" si="0"/>
        <v>25</v>
      </c>
      <c r="B46" s="30" t="s">
        <v>24</v>
      </c>
      <c r="C46" s="23" t="s">
        <v>66</v>
      </c>
      <c r="D46" s="21" t="s">
        <v>25</v>
      </c>
      <c r="E46" s="21" t="s">
        <v>214</v>
      </c>
      <c r="F46" s="21" t="s">
        <v>52</v>
      </c>
      <c r="G46" s="21" t="s">
        <v>23</v>
      </c>
      <c r="H46" s="28">
        <v>839000</v>
      </c>
      <c r="I46" s="16"/>
      <c r="J46" s="16"/>
      <c r="K46" s="16"/>
      <c r="L46" s="16"/>
      <c r="M46" s="16"/>
      <c r="N46" s="28">
        <v>856358.89</v>
      </c>
      <c r="O46" s="95"/>
      <c r="P46" s="95"/>
      <c r="Q46" s="95"/>
      <c r="R46" s="95"/>
      <c r="S46" s="107">
        <v>533909</v>
      </c>
      <c r="T46" s="90"/>
      <c r="U46" s="28">
        <v>428768.79</v>
      </c>
      <c r="V46" s="28">
        <v>453000</v>
      </c>
      <c r="W46" s="1">
        <v>827213.63</v>
      </c>
    </row>
    <row r="47" spans="1:22" ht="51">
      <c r="A47" s="25">
        <f t="shared" si="0"/>
        <v>26</v>
      </c>
      <c r="B47" s="26" t="s">
        <v>207</v>
      </c>
      <c r="C47" s="23" t="s">
        <v>66</v>
      </c>
      <c r="D47" s="23" t="s">
        <v>25</v>
      </c>
      <c r="E47" s="23" t="s">
        <v>215</v>
      </c>
      <c r="F47" s="23"/>
      <c r="G47" s="23"/>
      <c r="H47" s="24"/>
      <c r="I47" s="32"/>
      <c r="J47" s="32"/>
      <c r="K47" s="32"/>
      <c r="L47" s="32"/>
      <c r="M47" s="32"/>
      <c r="N47" s="24">
        <f>N48+N64</f>
        <v>1136997.78</v>
      </c>
      <c r="S47" s="24">
        <v>511237</v>
      </c>
      <c r="T47" s="106"/>
      <c r="U47" s="24">
        <f>U48+U64</f>
        <v>303000</v>
      </c>
      <c r="V47" s="24">
        <f>V48+V64</f>
        <v>382006</v>
      </c>
    </row>
    <row r="48" spans="1:22" ht="51">
      <c r="A48" s="25">
        <f t="shared" si="0"/>
        <v>27</v>
      </c>
      <c r="B48" s="33" t="s">
        <v>284</v>
      </c>
      <c r="C48" s="23" t="s">
        <v>66</v>
      </c>
      <c r="D48" s="23" t="s">
        <v>25</v>
      </c>
      <c r="E48" s="23" t="s">
        <v>216</v>
      </c>
      <c r="F48" s="23" t="s">
        <v>109</v>
      </c>
      <c r="G48" s="21"/>
      <c r="H48" s="24" t="e">
        <f>#REF!</f>
        <v>#REF!</v>
      </c>
      <c r="N48" s="24">
        <f>N49</f>
        <v>1076997.78</v>
      </c>
      <c r="S48" s="24">
        <v>471237</v>
      </c>
      <c r="T48" s="106"/>
      <c r="U48" s="24">
        <f>U49</f>
        <v>281000</v>
      </c>
      <c r="V48" s="24">
        <f>V49</f>
        <v>350006</v>
      </c>
    </row>
    <row r="49" spans="1:22" ht="76.5">
      <c r="A49" s="25">
        <f t="shared" si="0"/>
        <v>28</v>
      </c>
      <c r="B49" s="33" t="s">
        <v>264</v>
      </c>
      <c r="C49" s="23" t="s">
        <v>66</v>
      </c>
      <c r="D49" s="23" t="s">
        <v>25</v>
      </c>
      <c r="E49" s="23" t="s">
        <v>216</v>
      </c>
      <c r="F49" s="23" t="s">
        <v>59</v>
      </c>
      <c r="G49" s="21"/>
      <c r="H49" s="24"/>
      <c r="N49" s="24">
        <f>N50</f>
        <v>1076997.78</v>
      </c>
      <c r="S49" s="24">
        <v>471237</v>
      </c>
      <c r="T49" s="106"/>
      <c r="U49" s="24">
        <f>U50</f>
        <v>281000</v>
      </c>
      <c r="V49" s="24">
        <f>V50</f>
        <v>350006</v>
      </c>
    </row>
    <row r="50" spans="1:22" ht="26.25">
      <c r="A50" s="25">
        <f t="shared" si="0"/>
        <v>29</v>
      </c>
      <c r="B50" s="26" t="s">
        <v>304</v>
      </c>
      <c r="C50" s="23" t="s">
        <v>66</v>
      </c>
      <c r="D50" s="23" t="s">
        <v>25</v>
      </c>
      <c r="E50" s="23" t="s">
        <v>216</v>
      </c>
      <c r="F50" s="23" t="s">
        <v>60</v>
      </c>
      <c r="G50" s="21"/>
      <c r="H50" s="24" t="e">
        <f>H51+#REF!+H52+H53+H54+H56+H57+H58+H59+#REF!</f>
        <v>#REF!</v>
      </c>
      <c r="N50" s="24">
        <f>N51+N52+N53+N54+N56+N57+N58+N59+N60+N61+N62+N63+N55</f>
        <v>1076997.78</v>
      </c>
      <c r="S50" s="24">
        <v>471237</v>
      </c>
      <c r="T50" s="106"/>
      <c r="U50" s="24">
        <f>U51+U52+U53+U54+U56+U57+U58+U59+U60+U61+U62+U63</f>
        <v>281000</v>
      </c>
      <c r="V50" s="24">
        <f>V51+V52+V53+V54+V56+V57+V58+V59+V60+V61+V62+V63</f>
        <v>350006</v>
      </c>
    </row>
    <row r="51" spans="1:24" s="8" customFormat="1" ht="26.25">
      <c r="A51" s="25">
        <f t="shared" si="0"/>
        <v>30</v>
      </c>
      <c r="B51" s="30" t="s">
        <v>29</v>
      </c>
      <c r="C51" s="23" t="s">
        <v>66</v>
      </c>
      <c r="D51" s="21" t="s">
        <v>25</v>
      </c>
      <c r="E51" s="21" t="s">
        <v>216</v>
      </c>
      <c r="F51" s="21" t="s">
        <v>60</v>
      </c>
      <c r="G51" s="21" t="s">
        <v>28</v>
      </c>
      <c r="H51" s="28">
        <v>16000</v>
      </c>
      <c r="I51" s="16"/>
      <c r="J51" s="16"/>
      <c r="K51" s="16"/>
      <c r="L51" s="16"/>
      <c r="M51" s="16"/>
      <c r="N51" s="127">
        <v>24000</v>
      </c>
      <c r="O51" s="92"/>
      <c r="P51" s="92"/>
      <c r="Q51" s="92"/>
      <c r="R51" s="92"/>
      <c r="S51" s="93">
        <v>76000</v>
      </c>
      <c r="T51" s="85"/>
      <c r="U51" s="28">
        <v>20000</v>
      </c>
      <c r="V51" s="28">
        <v>40000</v>
      </c>
      <c r="W51" s="1">
        <v>19983.36</v>
      </c>
      <c r="X51" s="8">
        <v>3000</v>
      </c>
    </row>
    <row r="52" spans="1:24" s="8" customFormat="1" ht="26.25">
      <c r="A52" s="25">
        <f>A51+1</f>
        <v>31</v>
      </c>
      <c r="B52" s="30" t="s">
        <v>31</v>
      </c>
      <c r="C52" s="23" t="s">
        <v>66</v>
      </c>
      <c r="D52" s="21" t="s">
        <v>25</v>
      </c>
      <c r="E52" s="21" t="s">
        <v>216</v>
      </c>
      <c r="F52" s="21" t="s">
        <v>60</v>
      </c>
      <c r="G52" s="21" t="s">
        <v>30</v>
      </c>
      <c r="H52" s="28">
        <v>30000</v>
      </c>
      <c r="I52" s="16"/>
      <c r="J52" s="16"/>
      <c r="K52" s="16"/>
      <c r="L52" s="16"/>
      <c r="M52" s="16"/>
      <c r="N52" s="127">
        <v>40000</v>
      </c>
      <c r="O52" s="92"/>
      <c r="P52" s="92"/>
      <c r="Q52" s="92"/>
      <c r="R52" s="92"/>
      <c r="S52" s="93">
        <v>99237</v>
      </c>
      <c r="T52" s="85"/>
      <c r="U52" s="28">
        <v>80000</v>
      </c>
      <c r="V52" s="28">
        <v>80000</v>
      </c>
      <c r="W52" s="1">
        <v>28340.06</v>
      </c>
      <c r="X52" s="8">
        <v>10000</v>
      </c>
    </row>
    <row r="53" spans="1:24" s="8" customFormat="1" ht="35.25" customHeight="1">
      <c r="A53" s="25">
        <f t="shared" si="0"/>
        <v>32</v>
      </c>
      <c r="B53" s="30" t="s">
        <v>33</v>
      </c>
      <c r="C53" s="23" t="s">
        <v>66</v>
      </c>
      <c r="D53" s="21" t="s">
        <v>25</v>
      </c>
      <c r="E53" s="21" t="s">
        <v>216</v>
      </c>
      <c r="F53" s="21" t="s">
        <v>60</v>
      </c>
      <c r="G53" s="21" t="s">
        <v>32</v>
      </c>
      <c r="H53" s="28">
        <v>96000</v>
      </c>
      <c r="I53" s="16"/>
      <c r="J53" s="16"/>
      <c r="K53" s="16"/>
      <c r="L53" s="16"/>
      <c r="M53" s="16"/>
      <c r="N53" s="127">
        <v>31400</v>
      </c>
      <c r="O53" s="92"/>
      <c r="P53" s="92"/>
      <c r="Q53" s="92"/>
      <c r="R53" s="92"/>
      <c r="S53" s="93">
        <v>36000</v>
      </c>
      <c r="T53" s="85"/>
      <c r="U53" s="28">
        <v>20000</v>
      </c>
      <c r="V53" s="28">
        <v>25000</v>
      </c>
      <c r="W53" s="1">
        <v>9200</v>
      </c>
      <c r="X53" s="8">
        <v>20000</v>
      </c>
    </row>
    <row r="54" spans="1:24" s="8" customFormat="1" ht="26.25">
      <c r="A54" s="25">
        <f t="shared" si="0"/>
        <v>33</v>
      </c>
      <c r="B54" s="30" t="s">
        <v>35</v>
      </c>
      <c r="C54" s="23" t="s">
        <v>66</v>
      </c>
      <c r="D54" s="21" t="s">
        <v>25</v>
      </c>
      <c r="E54" s="21" t="s">
        <v>216</v>
      </c>
      <c r="F54" s="21" t="s">
        <v>60</v>
      </c>
      <c r="G54" s="21" t="s">
        <v>34</v>
      </c>
      <c r="H54" s="28">
        <v>61000</v>
      </c>
      <c r="I54" s="16"/>
      <c r="J54" s="16"/>
      <c r="K54" s="16"/>
      <c r="L54" s="16"/>
      <c r="M54" s="16"/>
      <c r="N54" s="127">
        <v>155322</v>
      </c>
      <c r="O54" s="92"/>
      <c r="P54" s="92"/>
      <c r="Q54" s="92"/>
      <c r="R54" s="92"/>
      <c r="S54" s="93">
        <v>70000</v>
      </c>
      <c r="T54" s="85"/>
      <c r="U54" s="28">
        <v>15000</v>
      </c>
      <c r="V54" s="28">
        <v>30000</v>
      </c>
      <c r="W54" s="1">
        <v>144942</v>
      </c>
      <c r="X54" s="8">
        <v>50000</v>
      </c>
    </row>
    <row r="55" spans="1:24" s="8" customFormat="1" ht="26.25">
      <c r="A55" s="25">
        <f t="shared" si="0"/>
        <v>34</v>
      </c>
      <c r="B55" s="30" t="s">
        <v>362</v>
      </c>
      <c r="C55" s="23" t="s">
        <v>66</v>
      </c>
      <c r="D55" s="21" t="s">
        <v>25</v>
      </c>
      <c r="E55" s="21" t="s">
        <v>216</v>
      </c>
      <c r="F55" s="21" t="s">
        <v>60</v>
      </c>
      <c r="G55" s="21" t="s">
        <v>361</v>
      </c>
      <c r="H55" s="28">
        <v>61000</v>
      </c>
      <c r="I55" s="16"/>
      <c r="J55" s="16"/>
      <c r="K55" s="16"/>
      <c r="L55" s="16"/>
      <c r="M55" s="16"/>
      <c r="N55" s="127">
        <v>13678</v>
      </c>
      <c r="O55" s="92"/>
      <c r="P55" s="92"/>
      <c r="Q55" s="92"/>
      <c r="R55" s="92"/>
      <c r="S55" s="93">
        <v>70000</v>
      </c>
      <c r="T55" s="85"/>
      <c r="U55" s="28">
        <v>15000</v>
      </c>
      <c r="V55" s="28">
        <v>30000</v>
      </c>
      <c r="W55" s="1">
        <v>3677.71</v>
      </c>
      <c r="X55" s="8">
        <v>10000</v>
      </c>
    </row>
    <row r="56" spans="1:24" s="8" customFormat="1" ht="26.25">
      <c r="A56" s="25">
        <f>A54+1</f>
        <v>34</v>
      </c>
      <c r="B56" s="30" t="s">
        <v>37</v>
      </c>
      <c r="C56" s="23" t="s">
        <v>66</v>
      </c>
      <c r="D56" s="21" t="s">
        <v>25</v>
      </c>
      <c r="E56" s="21" t="s">
        <v>216</v>
      </c>
      <c r="F56" s="21" t="s">
        <v>60</v>
      </c>
      <c r="G56" s="21" t="s">
        <v>36</v>
      </c>
      <c r="H56" s="28">
        <v>6000</v>
      </c>
      <c r="I56" s="16"/>
      <c r="J56" s="16"/>
      <c r="K56" s="16"/>
      <c r="L56" s="16"/>
      <c r="M56" s="16"/>
      <c r="N56" s="127">
        <v>235000</v>
      </c>
      <c r="O56" s="92"/>
      <c r="P56" s="92"/>
      <c r="Q56" s="92"/>
      <c r="R56" s="92"/>
      <c r="S56" s="93">
        <v>10000</v>
      </c>
      <c r="T56" s="85"/>
      <c r="U56" s="28">
        <v>40000</v>
      </c>
      <c r="V56" s="28">
        <v>60000</v>
      </c>
      <c r="W56" s="1">
        <v>233659</v>
      </c>
      <c r="X56" s="8">
        <v>5000</v>
      </c>
    </row>
    <row r="57" spans="1:24" s="8" customFormat="1" ht="32.25" customHeight="1">
      <c r="A57" s="25">
        <f t="shared" si="0"/>
        <v>35</v>
      </c>
      <c r="B57" s="96" t="s">
        <v>332</v>
      </c>
      <c r="C57" s="23" t="s">
        <v>66</v>
      </c>
      <c r="D57" s="21" t="s">
        <v>25</v>
      </c>
      <c r="E57" s="21" t="s">
        <v>216</v>
      </c>
      <c r="F57" s="21" t="s">
        <v>60</v>
      </c>
      <c r="G57" s="21" t="s">
        <v>330</v>
      </c>
      <c r="H57" s="28">
        <v>86000</v>
      </c>
      <c r="I57" s="16"/>
      <c r="J57" s="16"/>
      <c r="K57" s="16"/>
      <c r="L57" s="16"/>
      <c r="M57" s="16"/>
      <c r="N57" s="127">
        <v>301800</v>
      </c>
      <c r="O57" s="92"/>
      <c r="P57" s="92"/>
      <c r="Q57" s="92"/>
      <c r="R57" s="92"/>
      <c r="S57" s="93">
        <v>130000</v>
      </c>
      <c r="T57" s="85"/>
      <c r="U57" s="28">
        <v>90000</v>
      </c>
      <c r="V57" s="28">
        <v>94006</v>
      </c>
      <c r="W57" s="1">
        <v>287921</v>
      </c>
      <c r="X57" s="8">
        <v>70000</v>
      </c>
    </row>
    <row r="58" spans="1:24" s="8" customFormat="1" ht="26.25">
      <c r="A58" s="25">
        <f t="shared" si="0"/>
        <v>36</v>
      </c>
      <c r="B58" s="96" t="s">
        <v>333</v>
      </c>
      <c r="C58" s="23" t="s">
        <v>66</v>
      </c>
      <c r="D58" s="21" t="s">
        <v>25</v>
      </c>
      <c r="E58" s="21" t="s">
        <v>216</v>
      </c>
      <c r="F58" s="21" t="s">
        <v>60</v>
      </c>
      <c r="G58" s="21" t="s">
        <v>331</v>
      </c>
      <c r="H58" s="28">
        <v>38701.8</v>
      </c>
      <c r="I58" s="16"/>
      <c r="J58" s="16"/>
      <c r="K58" s="16"/>
      <c r="L58" s="16"/>
      <c r="M58" s="16"/>
      <c r="N58" s="127">
        <v>50000</v>
      </c>
      <c r="O58" s="95"/>
      <c r="P58" s="95"/>
      <c r="Q58" s="95"/>
      <c r="R58" s="95"/>
      <c r="S58" s="107">
        <v>28000</v>
      </c>
      <c r="T58" s="85"/>
      <c r="U58" s="28">
        <v>10000</v>
      </c>
      <c r="V58" s="28">
        <v>6000</v>
      </c>
      <c r="W58" s="1"/>
      <c r="X58" s="8">
        <v>50000</v>
      </c>
    </row>
    <row r="59" spans="1:23" s="8" customFormat="1" ht="67.5" customHeight="1" hidden="1">
      <c r="A59" s="25">
        <f t="shared" si="0"/>
        <v>37</v>
      </c>
      <c r="B59" s="30" t="s">
        <v>255</v>
      </c>
      <c r="C59" s="23" t="s">
        <v>66</v>
      </c>
      <c r="D59" s="21" t="s">
        <v>25</v>
      </c>
      <c r="E59" s="21" t="s">
        <v>216</v>
      </c>
      <c r="F59" s="21" t="s">
        <v>60</v>
      </c>
      <c r="G59" s="21" t="s">
        <v>38</v>
      </c>
      <c r="H59" s="28">
        <v>12298.2</v>
      </c>
      <c r="I59" s="16"/>
      <c r="J59" s="16"/>
      <c r="K59" s="16"/>
      <c r="L59" s="16"/>
      <c r="M59" s="16"/>
      <c r="N59" s="28">
        <v>0</v>
      </c>
      <c r="O59" s="92"/>
      <c r="P59" s="92"/>
      <c r="Q59" s="92"/>
      <c r="R59" s="92"/>
      <c r="S59" s="93">
        <v>22000</v>
      </c>
      <c r="T59" s="85"/>
      <c r="U59" s="28">
        <v>0</v>
      </c>
      <c r="V59" s="28">
        <v>0</v>
      </c>
      <c r="W59" s="1"/>
    </row>
    <row r="60" spans="1:23" s="8" customFormat="1" ht="67.5" customHeight="1" hidden="1">
      <c r="A60" s="25"/>
      <c r="B60" s="29" t="s">
        <v>334</v>
      </c>
      <c r="C60" s="23" t="s">
        <v>66</v>
      </c>
      <c r="D60" s="38" t="s">
        <v>25</v>
      </c>
      <c r="E60" s="38" t="s">
        <v>216</v>
      </c>
      <c r="F60" s="38" t="s">
        <v>60</v>
      </c>
      <c r="G60" s="38" t="s">
        <v>338</v>
      </c>
      <c r="H60" s="28"/>
      <c r="I60" s="16"/>
      <c r="J60" s="16"/>
      <c r="K60" s="16"/>
      <c r="L60" s="16"/>
      <c r="M60" s="16"/>
      <c r="N60" s="28"/>
      <c r="O60" s="92"/>
      <c r="P60" s="92"/>
      <c r="Q60" s="92"/>
      <c r="R60" s="92"/>
      <c r="S60" s="93"/>
      <c r="T60" s="85"/>
      <c r="U60" s="28"/>
      <c r="V60" s="28"/>
      <c r="W60" s="1"/>
    </row>
    <row r="61" spans="1:24" s="8" customFormat="1" ht="52.5" customHeight="1">
      <c r="A61" s="25"/>
      <c r="B61" s="29" t="s">
        <v>335</v>
      </c>
      <c r="C61" s="23" t="s">
        <v>66</v>
      </c>
      <c r="D61" s="38" t="s">
        <v>25</v>
      </c>
      <c r="E61" s="38" t="s">
        <v>216</v>
      </c>
      <c r="F61" s="38" t="s">
        <v>60</v>
      </c>
      <c r="G61" s="38" t="s">
        <v>339</v>
      </c>
      <c r="H61" s="28"/>
      <c r="I61" s="16"/>
      <c r="J61" s="16"/>
      <c r="K61" s="16"/>
      <c r="L61" s="16"/>
      <c r="M61" s="16"/>
      <c r="N61" s="127">
        <v>170000</v>
      </c>
      <c r="O61" s="92"/>
      <c r="P61" s="92"/>
      <c r="Q61" s="92"/>
      <c r="R61" s="92"/>
      <c r="S61" s="93"/>
      <c r="T61" s="85"/>
      <c r="U61" s="28">
        <v>2000</v>
      </c>
      <c r="V61" s="28">
        <v>5000</v>
      </c>
      <c r="W61" s="1">
        <v>155522</v>
      </c>
      <c r="X61" s="8">
        <v>40000</v>
      </c>
    </row>
    <row r="62" spans="1:24" s="8" customFormat="1" ht="48" customHeight="1">
      <c r="A62" s="25"/>
      <c r="B62" s="29" t="s">
        <v>336</v>
      </c>
      <c r="C62" s="23" t="s">
        <v>66</v>
      </c>
      <c r="D62" s="38" t="s">
        <v>25</v>
      </c>
      <c r="E62" s="38" t="s">
        <v>216</v>
      </c>
      <c r="F62" s="38" t="s">
        <v>60</v>
      </c>
      <c r="G62" s="38" t="s">
        <v>340</v>
      </c>
      <c r="H62" s="28"/>
      <c r="I62" s="16"/>
      <c r="J62" s="16"/>
      <c r="K62" s="16"/>
      <c r="L62" s="16"/>
      <c r="M62" s="16"/>
      <c r="N62" s="127">
        <v>15797.78</v>
      </c>
      <c r="O62" s="92"/>
      <c r="P62" s="92"/>
      <c r="Q62" s="92"/>
      <c r="R62" s="92"/>
      <c r="S62" s="93"/>
      <c r="T62" s="85"/>
      <c r="U62" s="28">
        <v>2000</v>
      </c>
      <c r="V62" s="28">
        <v>5000</v>
      </c>
      <c r="W62" s="1"/>
      <c r="X62" s="8">
        <v>15797.78</v>
      </c>
    </row>
    <row r="63" spans="1:24" s="8" customFormat="1" ht="55.5" customHeight="1">
      <c r="A63" s="25"/>
      <c r="B63" s="29" t="s">
        <v>337</v>
      </c>
      <c r="C63" s="23" t="s">
        <v>66</v>
      </c>
      <c r="D63" s="38" t="s">
        <v>25</v>
      </c>
      <c r="E63" s="38" t="s">
        <v>216</v>
      </c>
      <c r="F63" s="38" t="s">
        <v>60</v>
      </c>
      <c r="G63" s="38" t="s">
        <v>341</v>
      </c>
      <c r="H63" s="28"/>
      <c r="I63" s="16"/>
      <c r="J63" s="16"/>
      <c r="K63" s="16"/>
      <c r="L63" s="16"/>
      <c r="M63" s="16"/>
      <c r="N63" s="127">
        <v>40000</v>
      </c>
      <c r="O63" s="92"/>
      <c r="P63" s="92"/>
      <c r="Q63" s="92"/>
      <c r="R63" s="92"/>
      <c r="S63" s="93"/>
      <c r="T63" s="85"/>
      <c r="U63" s="28">
        <v>2000</v>
      </c>
      <c r="V63" s="28">
        <v>5000</v>
      </c>
      <c r="W63" s="1"/>
      <c r="X63" s="8">
        <v>40000</v>
      </c>
    </row>
    <row r="64" spans="1:22" ht="180" customHeight="1">
      <c r="A64" s="25">
        <f>A59+1</f>
        <v>38</v>
      </c>
      <c r="B64" s="34" t="s">
        <v>197</v>
      </c>
      <c r="C64" s="23" t="s">
        <v>66</v>
      </c>
      <c r="D64" s="23" t="s">
        <v>25</v>
      </c>
      <c r="E64" s="23" t="s">
        <v>217</v>
      </c>
      <c r="F64" s="23"/>
      <c r="G64" s="23"/>
      <c r="H64" s="24"/>
      <c r="I64" s="32"/>
      <c r="J64" s="32"/>
      <c r="K64" s="32"/>
      <c r="L64" s="32"/>
      <c r="M64" s="32"/>
      <c r="N64" s="24">
        <f>N65</f>
        <v>60000</v>
      </c>
      <c r="S64" s="24">
        <v>40000</v>
      </c>
      <c r="T64" s="106"/>
      <c r="U64" s="24">
        <f>U65</f>
        <v>22000</v>
      </c>
      <c r="V64" s="24">
        <f>V65</f>
        <v>32000</v>
      </c>
    </row>
    <row r="65" spans="1:22" ht="36" customHeight="1">
      <c r="A65" s="25">
        <f t="shared" si="0"/>
        <v>39</v>
      </c>
      <c r="B65" s="34" t="s">
        <v>111</v>
      </c>
      <c r="C65" s="23" t="s">
        <v>66</v>
      </c>
      <c r="D65" s="23" t="s">
        <v>25</v>
      </c>
      <c r="E65" s="23" t="s">
        <v>217</v>
      </c>
      <c r="F65" s="23" t="s">
        <v>112</v>
      </c>
      <c r="G65" s="23"/>
      <c r="H65" s="24"/>
      <c r="I65" s="32"/>
      <c r="J65" s="32"/>
      <c r="K65" s="32"/>
      <c r="L65" s="32"/>
      <c r="M65" s="32"/>
      <c r="N65" s="24">
        <f>N66+N69</f>
        <v>60000</v>
      </c>
      <c r="S65" s="24">
        <v>40000</v>
      </c>
      <c r="T65" s="106"/>
      <c r="U65" s="24">
        <f>U66+U69</f>
        <v>22000</v>
      </c>
      <c r="V65" s="24">
        <f>V66+V69</f>
        <v>32000</v>
      </c>
    </row>
    <row r="66" spans="1:22" ht="32.25" customHeight="1">
      <c r="A66" s="25">
        <f t="shared" si="0"/>
        <v>40</v>
      </c>
      <c r="B66" s="22" t="s">
        <v>148</v>
      </c>
      <c r="C66" s="23" t="s">
        <v>66</v>
      </c>
      <c r="D66" s="23" t="s">
        <v>25</v>
      </c>
      <c r="E66" s="21" t="s">
        <v>218</v>
      </c>
      <c r="F66" s="23" t="s">
        <v>149</v>
      </c>
      <c r="G66" s="23"/>
      <c r="H66" s="24">
        <f>H67</f>
        <v>5000</v>
      </c>
      <c r="N66" s="24">
        <f>N67</f>
        <v>1000</v>
      </c>
      <c r="S66" s="24">
        <v>1000</v>
      </c>
      <c r="T66" s="106"/>
      <c r="U66" s="24">
        <f>U67</f>
        <v>1000</v>
      </c>
      <c r="V66" s="24">
        <f>V67</f>
        <v>1000</v>
      </c>
    </row>
    <row r="67" spans="1:22" ht="87" customHeight="1">
      <c r="A67" s="25">
        <f t="shared" si="0"/>
        <v>41</v>
      </c>
      <c r="B67" s="35" t="s">
        <v>265</v>
      </c>
      <c r="C67" s="23" t="s">
        <v>66</v>
      </c>
      <c r="D67" s="23" t="s">
        <v>25</v>
      </c>
      <c r="E67" s="21" t="s">
        <v>218</v>
      </c>
      <c r="F67" s="23" t="s">
        <v>150</v>
      </c>
      <c r="G67" s="21"/>
      <c r="H67" s="28">
        <f>H68</f>
        <v>5000</v>
      </c>
      <c r="N67" s="28">
        <f>N68</f>
        <v>1000</v>
      </c>
      <c r="S67" s="28">
        <v>1000</v>
      </c>
      <c r="T67" s="90"/>
      <c r="U67" s="28">
        <f>U68</f>
        <v>1000</v>
      </c>
      <c r="V67" s="28">
        <f>V68</f>
        <v>1000</v>
      </c>
    </row>
    <row r="68" spans="1:23" s="8" customFormat="1" ht="25.5" customHeight="1">
      <c r="A68" s="25">
        <f t="shared" si="0"/>
        <v>42</v>
      </c>
      <c r="B68" s="29" t="s">
        <v>337</v>
      </c>
      <c r="C68" s="23" t="s">
        <v>66</v>
      </c>
      <c r="D68" s="21" t="s">
        <v>25</v>
      </c>
      <c r="E68" s="21" t="s">
        <v>218</v>
      </c>
      <c r="F68" s="21" t="s">
        <v>150</v>
      </c>
      <c r="G68" s="21" t="s">
        <v>341</v>
      </c>
      <c r="H68" s="28">
        <v>5000</v>
      </c>
      <c r="I68" s="16"/>
      <c r="J68" s="16"/>
      <c r="K68" s="16"/>
      <c r="L68" s="16"/>
      <c r="M68" s="16"/>
      <c r="N68" s="28">
        <v>1000</v>
      </c>
      <c r="O68" s="92"/>
      <c r="P68" s="92"/>
      <c r="Q68" s="92"/>
      <c r="R68" s="92"/>
      <c r="S68" s="93">
        <v>1000</v>
      </c>
      <c r="T68" s="85"/>
      <c r="U68" s="28">
        <v>1000</v>
      </c>
      <c r="V68" s="28">
        <v>1000</v>
      </c>
      <c r="W68" s="1"/>
    </row>
    <row r="69" spans="1:22" ht="35.25" customHeight="1">
      <c r="A69" s="25">
        <f t="shared" si="0"/>
        <v>43</v>
      </c>
      <c r="B69" s="22" t="s">
        <v>129</v>
      </c>
      <c r="C69" s="23" t="s">
        <v>66</v>
      </c>
      <c r="D69" s="23" t="s">
        <v>25</v>
      </c>
      <c r="E69" s="21" t="s">
        <v>218</v>
      </c>
      <c r="F69" s="23" t="s">
        <v>130</v>
      </c>
      <c r="G69" s="21"/>
      <c r="H69" s="24">
        <f>H72</f>
        <v>12000</v>
      </c>
      <c r="N69" s="24">
        <f>N72+N74+N70</f>
        <v>59000</v>
      </c>
      <c r="S69" s="24">
        <v>39000</v>
      </c>
      <c r="T69" s="106"/>
      <c r="U69" s="24">
        <f>U72+U74+U70</f>
        <v>21000</v>
      </c>
      <c r="V69" s="24">
        <f>V72+V74+V70</f>
        <v>31000</v>
      </c>
    </row>
    <row r="70" spans="1:22" ht="35.25" customHeight="1">
      <c r="A70" s="25"/>
      <c r="B70" s="22" t="s">
        <v>342</v>
      </c>
      <c r="C70" s="23" t="s">
        <v>66</v>
      </c>
      <c r="D70" s="130" t="s">
        <v>25</v>
      </c>
      <c r="E70" s="38" t="s">
        <v>217</v>
      </c>
      <c r="F70" s="130" t="s">
        <v>343</v>
      </c>
      <c r="G70" s="38"/>
      <c r="H70" s="24"/>
      <c r="N70" s="24">
        <f>N71</f>
        <v>2000</v>
      </c>
      <c r="S70" s="24"/>
      <c r="T70" s="106"/>
      <c r="U70" s="24">
        <f>U71</f>
        <v>1000</v>
      </c>
      <c r="V70" s="24">
        <f>V71</f>
        <v>2000</v>
      </c>
    </row>
    <row r="71" spans="1:22" ht="35.25" customHeight="1">
      <c r="A71" s="25"/>
      <c r="B71" s="96" t="s">
        <v>316</v>
      </c>
      <c r="C71" s="23" t="s">
        <v>66</v>
      </c>
      <c r="D71" s="38" t="s">
        <v>25</v>
      </c>
      <c r="E71" s="38" t="s">
        <v>217</v>
      </c>
      <c r="F71" s="38" t="s">
        <v>343</v>
      </c>
      <c r="G71" s="38" t="s">
        <v>317</v>
      </c>
      <c r="H71" s="24"/>
      <c r="N71" s="28">
        <v>2000</v>
      </c>
      <c r="S71" s="28"/>
      <c r="T71" s="90"/>
      <c r="U71" s="28">
        <v>1000</v>
      </c>
      <c r="V71" s="28">
        <v>2000</v>
      </c>
    </row>
    <row r="72" spans="1:22" ht="33.75" customHeight="1">
      <c r="A72" s="25">
        <f>A69+1</f>
        <v>44</v>
      </c>
      <c r="B72" s="22" t="s">
        <v>248</v>
      </c>
      <c r="C72" s="23" t="s">
        <v>66</v>
      </c>
      <c r="D72" s="23" t="s">
        <v>25</v>
      </c>
      <c r="E72" s="21" t="s">
        <v>218</v>
      </c>
      <c r="F72" s="23" t="s">
        <v>128</v>
      </c>
      <c r="G72" s="21"/>
      <c r="H72" s="24">
        <f>H73</f>
        <v>12000</v>
      </c>
      <c r="N72" s="24">
        <f>N73</f>
        <v>42000</v>
      </c>
      <c r="S72" s="24">
        <v>14000</v>
      </c>
      <c r="T72" s="106"/>
      <c r="U72" s="24">
        <f>U73</f>
        <v>10000</v>
      </c>
      <c r="V72" s="24">
        <f>V73</f>
        <v>14000</v>
      </c>
    </row>
    <row r="73" spans="1:24" s="8" customFormat="1" ht="25.5" customHeight="1">
      <c r="A73" s="25">
        <f t="shared" si="0"/>
        <v>45</v>
      </c>
      <c r="B73" s="108" t="s">
        <v>316</v>
      </c>
      <c r="C73" s="23" t="s">
        <v>66</v>
      </c>
      <c r="D73" s="21" t="s">
        <v>25</v>
      </c>
      <c r="E73" s="21" t="s">
        <v>218</v>
      </c>
      <c r="F73" s="21" t="s">
        <v>128</v>
      </c>
      <c r="G73" s="21" t="s">
        <v>317</v>
      </c>
      <c r="H73" s="28">
        <v>12000</v>
      </c>
      <c r="I73" s="16"/>
      <c r="J73" s="16"/>
      <c r="K73" s="16"/>
      <c r="L73" s="16"/>
      <c r="M73" s="16"/>
      <c r="N73" s="127">
        <v>42000</v>
      </c>
      <c r="O73" s="92"/>
      <c r="P73" s="92"/>
      <c r="Q73" s="92"/>
      <c r="R73" s="92"/>
      <c r="S73" s="93">
        <v>14000</v>
      </c>
      <c r="T73" s="85"/>
      <c r="U73" s="28">
        <v>10000</v>
      </c>
      <c r="V73" s="28">
        <v>14000</v>
      </c>
      <c r="W73" s="1">
        <v>18640</v>
      </c>
      <c r="X73" s="8">
        <v>20000</v>
      </c>
    </row>
    <row r="74" spans="1:22" ht="25.5" customHeight="1">
      <c r="A74" s="25">
        <f t="shared" si="0"/>
        <v>46</v>
      </c>
      <c r="B74" s="22" t="s">
        <v>251</v>
      </c>
      <c r="C74" s="23" t="s">
        <v>66</v>
      </c>
      <c r="D74" s="23" t="s">
        <v>25</v>
      </c>
      <c r="E74" s="23" t="s">
        <v>217</v>
      </c>
      <c r="F74" s="23" t="s">
        <v>252</v>
      </c>
      <c r="G74" s="23"/>
      <c r="H74" s="24"/>
      <c r="I74" s="32"/>
      <c r="J74" s="32"/>
      <c r="K74" s="32"/>
      <c r="L74" s="32"/>
      <c r="M74" s="32"/>
      <c r="N74" s="24">
        <f>N75+N76+N77+N78</f>
        <v>15000</v>
      </c>
      <c r="O74" s="92"/>
      <c r="P74" s="92"/>
      <c r="Q74" s="92"/>
      <c r="R74" s="92"/>
      <c r="S74" s="109">
        <v>25000</v>
      </c>
      <c r="T74" s="110"/>
      <c r="U74" s="24">
        <f>U75+U76+U77</f>
        <v>10000</v>
      </c>
      <c r="V74" s="24">
        <f>V75+V76+V77</f>
        <v>15000</v>
      </c>
    </row>
    <row r="75" spans="1:23" s="8" customFormat="1" ht="25.5" customHeight="1">
      <c r="A75" s="25">
        <f t="shared" si="0"/>
        <v>47</v>
      </c>
      <c r="B75" s="96" t="s">
        <v>318</v>
      </c>
      <c r="C75" s="23" t="s">
        <v>66</v>
      </c>
      <c r="D75" s="21" t="s">
        <v>25</v>
      </c>
      <c r="E75" s="21" t="s">
        <v>217</v>
      </c>
      <c r="F75" s="21" t="s">
        <v>252</v>
      </c>
      <c r="G75" s="21" t="s">
        <v>319</v>
      </c>
      <c r="H75" s="28"/>
      <c r="I75" s="18"/>
      <c r="J75" s="18"/>
      <c r="K75" s="18"/>
      <c r="L75" s="18"/>
      <c r="M75" s="18"/>
      <c r="N75" s="28">
        <v>6800</v>
      </c>
      <c r="O75" s="92"/>
      <c r="P75" s="92"/>
      <c r="Q75" s="92"/>
      <c r="R75" s="92"/>
      <c r="S75" s="111">
        <v>25000</v>
      </c>
      <c r="T75" s="85"/>
      <c r="U75" s="28">
        <v>5000</v>
      </c>
      <c r="V75" s="28">
        <v>5000</v>
      </c>
      <c r="W75" s="1">
        <v>684.3</v>
      </c>
    </row>
    <row r="76" spans="1:23" s="8" customFormat="1" ht="25.5" customHeight="1">
      <c r="A76" s="25">
        <f t="shared" si="0"/>
        <v>48</v>
      </c>
      <c r="B76" s="98" t="s">
        <v>345</v>
      </c>
      <c r="C76" s="23" t="s">
        <v>66</v>
      </c>
      <c r="D76" s="21" t="s">
        <v>25</v>
      </c>
      <c r="E76" s="21" t="s">
        <v>217</v>
      </c>
      <c r="F76" s="21" t="s">
        <v>252</v>
      </c>
      <c r="G76" s="21" t="s">
        <v>344</v>
      </c>
      <c r="H76" s="28"/>
      <c r="I76" s="18"/>
      <c r="J76" s="18"/>
      <c r="K76" s="18"/>
      <c r="L76" s="18"/>
      <c r="M76" s="18"/>
      <c r="N76" s="28">
        <v>5000</v>
      </c>
      <c r="O76" s="92"/>
      <c r="P76" s="92"/>
      <c r="Q76" s="92"/>
      <c r="R76" s="92"/>
      <c r="S76" s="111">
        <v>25000</v>
      </c>
      <c r="T76" s="85"/>
      <c r="U76" s="28">
        <v>0</v>
      </c>
      <c r="V76" s="28">
        <v>0</v>
      </c>
      <c r="W76" s="1">
        <v>24.58</v>
      </c>
    </row>
    <row r="77" spans="1:23" s="8" customFormat="1" ht="25.5" customHeight="1" hidden="1">
      <c r="A77" s="25">
        <v>48</v>
      </c>
      <c r="B77" s="30" t="s">
        <v>311</v>
      </c>
      <c r="C77" s="23" t="s">
        <v>66</v>
      </c>
      <c r="D77" s="21" t="s">
        <v>25</v>
      </c>
      <c r="E77" s="21" t="s">
        <v>217</v>
      </c>
      <c r="F77" s="21" t="s">
        <v>252</v>
      </c>
      <c r="G77" s="21" t="s">
        <v>312</v>
      </c>
      <c r="H77" s="28"/>
      <c r="I77" s="16"/>
      <c r="J77" s="16"/>
      <c r="K77" s="16"/>
      <c r="L77" s="16"/>
      <c r="M77" s="16"/>
      <c r="N77" s="28">
        <v>0</v>
      </c>
      <c r="O77" s="92"/>
      <c r="P77" s="92"/>
      <c r="Q77" s="92"/>
      <c r="R77" s="92"/>
      <c r="S77" s="93"/>
      <c r="T77" s="85"/>
      <c r="U77" s="28">
        <v>5000</v>
      </c>
      <c r="V77" s="28">
        <v>10000</v>
      </c>
      <c r="W77" s="1"/>
    </row>
    <row r="78" spans="1:23" s="8" customFormat="1" ht="37.5" customHeight="1">
      <c r="A78" s="25">
        <v>48</v>
      </c>
      <c r="B78" s="30" t="s">
        <v>353</v>
      </c>
      <c r="C78" s="23" t="s">
        <v>66</v>
      </c>
      <c r="D78" s="21" t="s">
        <v>25</v>
      </c>
      <c r="E78" s="21" t="s">
        <v>217</v>
      </c>
      <c r="F78" s="21" t="s">
        <v>252</v>
      </c>
      <c r="G78" s="21" t="s">
        <v>350</v>
      </c>
      <c r="H78" s="28"/>
      <c r="I78" s="16"/>
      <c r="J78" s="16"/>
      <c r="K78" s="16"/>
      <c r="L78" s="16"/>
      <c r="M78" s="16"/>
      <c r="N78" s="28">
        <v>3200</v>
      </c>
      <c r="O78" s="92"/>
      <c r="P78" s="92"/>
      <c r="Q78" s="92"/>
      <c r="R78" s="92"/>
      <c r="S78" s="93"/>
      <c r="T78" s="85"/>
      <c r="U78" s="28">
        <v>5000</v>
      </c>
      <c r="V78" s="28">
        <v>10000</v>
      </c>
      <c r="W78" s="1">
        <v>3140</v>
      </c>
    </row>
    <row r="79" spans="1:22" ht="25.5" customHeight="1">
      <c r="A79" s="25">
        <v>49</v>
      </c>
      <c r="B79" s="22" t="s">
        <v>147</v>
      </c>
      <c r="C79" s="23" t="s">
        <v>66</v>
      </c>
      <c r="D79" s="23" t="s">
        <v>25</v>
      </c>
      <c r="E79" s="23" t="s">
        <v>172</v>
      </c>
      <c r="F79" s="23"/>
      <c r="G79" s="23"/>
      <c r="H79" s="24"/>
      <c r="I79" s="32"/>
      <c r="J79" s="32"/>
      <c r="K79" s="32"/>
      <c r="L79" s="32"/>
      <c r="M79" s="32"/>
      <c r="N79" s="24">
        <f>N83</f>
        <v>32000</v>
      </c>
      <c r="S79" s="24">
        <v>32000</v>
      </c>
      <c r="T79" s="106"/>
      <c r="U79" s="24">
        <f>U83</f>
        <v>32000</v>
      </c>
      <c r="V79" s="24">
        <f>V83</f>
        <v>0</v>
      </c>
    </row>
    <row r="80" spans="1:22" ht="76.5">
      <c r="A80" s="25">
        <f t="shared" si="0"/>
        <v>50</v>
      </c>
      <c r="B80" s="22" t="s">
        <v>305</v>
      </c>
      <c r="C80" s="23" t="s">
        <v>66</v>
      </c>
      <c r="D80" s="23" t="s">
        <v>25</v>
      </c>
      <c r="E80" s="23" t="s">
        <v>173</v>
      </c>
      <c r="F80" s="23"/>
      <c r="G80" s="23"/>
      <c r="H80" s="24"/>
      <c r="I80" s="32"/>
      <c r="J80" s="32"/>
      <c r="K80" s="32"/>
      <c r="L80" s="32"/>
      <c r="M80" s="32"/>
      <c r="N80" s="24">
        <f>N81</f>
        <v>32000</v>
      </c>
      <c r="S80" s="24">
        <v>32000</v>
      </c>
      <c r="T80" s="106"/>
      <c r="U80" s="24">
        <f aca="true" t="shared" si="1" ref="U80:V84">U81</f>
        <v>32000</v>
      </c>
      <c r="V80" s="24">
        <f t="shared" si="1"/>
        <v>0</v>
      </c>
    </row>
    <row r="81" spans="1:22" ht="51">
      <c r="A81" s="25">
        <f t="shared" si="0"/>
        <v>51</v>
      </c>
      <c r="B81" s="22" t="s">
        <v>271</v>
      </c>
      <c r="C81" s="23" t="s">
        <v>66</v>
      </c>
      <c r="D81" s="23" t="s">
        <v>25</v>
      </c>
      <c r="E81" s="23" t="s">
        <v>173</v>
      </c>
      <c r="F81" s="23"/>
      <c r="G81" s="23"/>
      <c r="H81" s="24"/>
      <c r="I81" s="32"/>
      <c r="J81" s="32"/>
      <c r="K81" s="32"/>
      <c r="L81" s="32"/>
      <c r="M81" s="32"/>
      <c r="N81" s="24">
        <f>N82</f>
        <v>32000</v>
      </c>
      <c r="S81" s="24">
        <v>32000</v>
      </c>
      <c r="T81" s="106"/>
      <c r="U81" s="24">
        <f t="shared" si="1"/>
        <v>32000</v>
      </c>
      <c r="V81" s="24">
        <f t="shared" si="1"/>
        <v>0</v>
      </c>
    </row>
    <row r="82" spans="1:22" ht="177" customHeight="1">
      <c r="A82" s="25">
        <f t="shared" si="0"/>
        <v>52</v>
      </c>
      <c r="B82" s="34" t="s">
        <v>197</v>
      </c>
      <c r="C82" s="23" t="s">
        <v>66</v>
      </c>
      <c r="D82" s="23" t="s">
        <v>25</v>
      </c>
      <c r="E82" s="23" t="s">
        <v>219</v>
      </c>
      <c r="F82" s="23"/>
      <c r="G82" s="23"/>
      <c r="H82" s="24"/>
      <c r="I82" s="32"/>
      <c r="J82" s="32"/>
      <c r="K82" s="32"/>
      <c r="L82" s="32"/>
      <c r="M82" s="32"/>
      <c r="N82" s="24">
        <f>N83</f>
        <v>32000</v>
      </c>
      <c r="S82" s="24">
        <v>32000</v>
      </c>
      <c r="T82" s="106"/>
      <c r="U82" s="24">
        <f t="shared" si="1"/>
        <v>32000</v>
      </c>
      <c r="V82" s="24">
        <f t="shared" si="1"/>
        <v>0</v>
      </c>
    </row>
    <row r="83" spans="1:22" ht="63" customHeight="1">
      <c r="A83" s="25">
        <f t="shared" si="0"/>
        <v>53</v>
      </c>
      <c r="B83" s="33" t="s">
        <v>284</v>
      </c>
      <c r="C83" s="23" t="s">
        <v>66</v>
      </c>
      <c r="D83" s="23" t="s">
        <v>25</v>
      </c>
      <c r="E83" s="23" t="s">
        <v>219</v>
      </c>
      <c r="F83" s="23" t="s">
        <v>109</v>
      </c>
      <c r="G83" s="23"/>
      <c r="H83" s="24"/>
      <c r="I83" s="32"/>
      <c r="J83" s="32"/>
      <c r="K83" s="32"/>
      <c r="L83" s="32"/>
      <c r="M83" s="32"/>
      <c r="N83" s="24">
        <f>N84</f>
        <v>32000</v>
      </c>
      <c r="S83" s="24">
        <v>32000</v>
      </c>
      <c r="T83" s="106"/>
      <c r="U83" s="24">
        <f t="shared" si="1"/>
        <v>32000</v>
      </c>
      <c r="V83" s="24">
        <f t="shared" si="1"/>
        <v>0</v>
      </c>
    </row>
    <row r="84" spans="1:22" ht="32.25" customHeight="1">
      <c r="A84" s="25">
        <f t="shared" si="0"/>
        <v>54</v>
      </c>
      <c r="B84" s="26" t="s">
        <v>304</v>
      </c>
      <c r="C84" s="23" t="s">
        <v>66</v>
      </c>
      <c r="D84" s="23" t="s">
        <v>25</v>
      </c>
      <c r="E84" s="23" t="s">
        <v>219</v>
      </c>
      <c r="F84" s="23" t="s">
        <v>60</v>
      </c>
      <c r="G84" s="23"/>
      <c r="H84" s="24"/>
      <c r="I84" s="32"/>
      <c r="J84" s="32"/>
      <c r="K84" s="32"/>
      <c r="L84" s="32"/>
      <c r="M84" s="32"/>
      <c r="N84" s="24">
        <f>N85</f>
        <v>32000</v>
      </c>
      <c r="S84" s="24">
        <v>32000</v>
      </c>
      <c r="T84" s="106"/>
      <c r="U84" s="24">
        <f t="shared" si="1"/>
        <v>32000</v>
      </c>
      <c r="V84" s="24">
        <f t="shared" si="1"/>
        <v>0</v>
      </c>
    </row>
    <row r="85" spans="1:23" s="8" customFormat="1" ht="25.5" customHeight="1">
      <c r="A85" s="25">
        <f t="shared" si="0"/>
        <v>55</v>
      </c>
      <c r="B85" s="30" t="s">
        <v>35</v>
      </c>
      <c r="C85" s="23" t="s">
        <v>66</v>
      </c>
      <c r="D85" s="21" t="s">
        <v>25</v>
      </c>
      <c r="E85" s="21" t="s">
        <v>219</v>
      </c>
      <c r="F85" s="21" t="s">
        <v>60</v>
      </c>
      <c r="G85" s="21" t="s">
        <v>34</v>
      </c>
      <c r="H85" s="28"/>
      <c r="I85" s="16"/>
      <c r="J85" s="16"/>
      <c r="K85" s="16"/>
      <c r="L85" s="16"/>
      <c r="M85" s="16"/>
      <c r="N85" s="28">
        <v>32000</v>
      </c>
      <c r="O85" s="16"/>
      <c r="P85" s="16"/>
      <c r="Q85" s="16"/>
      <c r="R85" s="16"/>
      <c r="S85" s="28">
        <v>32000</v>
      </c>
      <c r="T85" s="90"/>
      <c r="U85" s="28">
        <v>32000</v>
      </c>
      <c r="V85" s="28">
        <v>0</v>
      </c>
      <c r="W85" s="1">
        <v>9000</v>
      </c>
    </row>
    <row r="86" spans="1:22" ht="87" customHeight="1">
      <c r="A86" s="25">
        <f t="shared" si="0"/>
        <v>56</v>
      </c>
      <c r="B86" s="26" t="s">
        <v>41</v>
      </c>
      <c r="C86" s="23" t="s">
        <v>66</v>
      </c>
      <c r="D86" s="23" t="s">
        <v>40</v>
      </c>
      <c r="E86" s="23"/>
      <c r="F86" s="23"/>
      <c r="G86" s="23"/>
      <c r="H86" s="24">
        <f>H87</f>
        <v>33517.17</v>
      </c>
      <c r="N86" s="24">
        <f aca="true" t="shared" si="2" ref="N86:N91">N87</f>
        <v>659201.18</v>
      </c>
      <c r="S86" s="24">
        <v>42042.36</v>
      </c>
      <c r="T86" s="106"/>
      <c r="U86" s="24">
        <f aca="true" t="shared" si="3" ref="U86:V91">U87</f>
        <v>598328.02</v>
      </c>
      <c r="V86" s="24">
        <f t="shared" si="3"/>
        <v>598328.02</v>
      </c>
    </row>
    <row r="87" spans="1:22" ht="26.25">
      <c r="A87" s="25">
        <f t="shared" si="0"/>
        <v>57</v>
      </c>
      <c r="B87" s="26" t="s">
        <v>137</v>
      </c>
      <c r="C87" s="23" t="s">
        <v>66</v>
      </c>
      <c r="D87" s="130" t="s">
        <v>40</v>
      </c>
      <c r="E87" s="23" t="s">
        <v>174</v>
      </c>
      <c r="F87" s="130" t="s">
        <v>11</v>
      </c>
      <c r="G87" s="36"/>
      <c r="H87" s="28">
        <f>H88</f>
        <v>33517.17</v>
      </c>
      <c r="N87" s="28">
        <f>N88</f>
        <v>659201.18</v>
      </c>
      <c r="S87" s="28">
        <v>42042.36</v>
      </c>
      <c r="T87" s="90"/>
      <c r="U87" s="28">
        <f>U88</f>
        <v>598328.02</v>
      </c>
      <c r="V87" s="28">
        <f>V88</f>
        <v>598328.02</v>
      </c>
    </row>
    <row r="88" spans="1:22" ht="52.5" customHeight="1">
      <c r="A88" s="25">
        <f t="shared" si="0"/>
        <v>58</v>
      </c>
      <c r="B88" s="37" t="s">
        <v>208</v>
      </c>
      <c r="C88" s="23" t="s">
        <v>66</v>
      </c>
      <c r="D88" s="130" t="s">
        <v>40</v>
      </c>
      <c r="E88" s="130" t="s">
        <v>250</v>
      </c>
      <c r="F88" s="130" t="s">
        <v>11</v>
      </c>
      <c r="G88" s="36"/>
      <c r="H88" s="28">
        <f>H90</f>
        <v>33517.17</v>
      </c>
      <c r="N88" s="28">
        <f t="shared" si="2"/>
        <v>659201.18</v>
      </c>
      <c r="S88" s="28">
        <v>42042.36</v>
      </c>
      <c r="T88" s="90"/>
      <c r="U88" s="28">
        <f t="shared" si="3"/>
        <v>598328.02</v>
      </c>
      <c r="V88" s="28">
        <f t="shared" si="3"/>
        <v>598328.02</v>
      </c>
    </row>
    <row r="89" spans="1:22" ht="186.75" customHeight="1">
      <c r="A89" s="25">
        <f t="shared" si="0"/>
        <v>59</v>
      </c>
      <c r="B89" s="34" t="s">
        <v>197</v>
      </c>
      <c r="C89" s="23" t="s">
        <v>66</v>
      </c>
      <c r="D89" s="130" t="s">
        <v>209</v>
      </c>
      <c r="E89" s="130" t="s">
        <v>249</v>
      </c>
      <c r="F89" s="130"/>
      <c r="G89" s="36"/>
      <c r="H89" s="28"/>
      <c r="N89" s="28">
        <f t="shared" si="2"/>
        <v>659201.18</v>
      </c>
      <c r="S89" s="28">
        <v>42042.36</v>
      </c>
      <c r="T89" s="90"/>
      <c r="U89" s="28">
        <f t="shared" si="3"/>
        <v>598328.02</v>
      </c>
      <c r="V89" s="28">
        <f t="shared" si="3"/>
        <v>598328.02</v>
      </c>
    </row>
    <row r="90" spans="1:22" ht="26.25">
      <c r="A90" s="25">
        <f t="shared" si="0"/>
        <v>60</v>
      </c>
      <c r="B90" s="26" t="s">
        <v>110</v>
      </c>
      <c r="C90" s="23" t="s">
        <v>66</v>
      </c>
      <c r="D90" s="130" t="s">
        <v>40</v>
      </c>
      <c r="E90" s="130" t="s">
        <v>249</v>
      </c>
      <c r="F90" s="130" t="s">
        <v>18</v>
      </c>
      <c r="G90" s="36"/>
      <c r="H90" s="28">
        <f>H91</f>
        <v>33517.17</v>
      </c>
      <c r="N90" s="28">
        <f t="shared" si="2"/>
        <v>659201.18</v>
      </c>
      <c r="S90" s="28">
        <v>42042.36</v>
      </c>
      <c r="T90" s="90"/>
      <c r="U90" s="28">
        <f t="shared" si="3"/>
        <v>598328.02</v>
      </c>
      <c r="V90" s="28">
        <f t="shared" si="3"/>
        <v>598328.02</v>
      </c>
    </row>
    <row r="91" spans="1:22" ht="26.25">
      <c r="A91" s="25">
        <f t="shared" si="0"/>
        <v>61</v>
      </c>
      <c r="B91" s="29" t="s">
        <v>93</v>
      </c>
      <c r="C91" s="23" t="s">
        <v>66</v>
      </c>
      <c r="D91" s="38" t="s">
        <v>40</v>
      </c>
      <c r="E91" s="130" t="s">
        <v>249</v>
      </c>
      <c r="F91" s="38" t="s">
        <v>124</v>
      </c>
      <c r="G91" s="39"/>
      <c r="H91" s="28">
        <f>H92</f>
        <v>33517.17</v>
      </c>
      <c r="N91" s="28">
        <f t="shared" si="2"/>
        <v>659201.18</v>
      </c>
      <c r="S91" s="28">
        <v>42042.36</v>
      </c>
      <c r="T91" s="90"/>
      <c r="U91" s="28">
        <f t="shared" si="3"/>
        <v>598328.02</v>
      </c>
      <c r="V91" s="28">
        <f t="shared" si="3"/>
        <v>598328.02</v>
      </c>
    </row>
    <row r="92" spans="1:24" s="8" customFormat="1" ht="52.5">
      <c r="A92" s="25">
        <f t="shared" si="0"/>
        <v>62</v>
      </c>
      <c r="B92" s="30" t="s">
        <v>102</v>
      </c>
      <c r="C92" s="23" t="s">
        <v>66</v>
      </c>
      <c r="D92" s="38" t="s">
        <v>40</v>
      </c>
      <c r="E92" s="130" t="s">
        <v>249</v>
      </c>
      <c r="F92" s="38" t="s">
        <v>124</v>
      </c>
      <c r="G92" s="40">
        <v>251</v>
      </c>
      <c r="H92" s="41">
        <v>33517.17</v>
      </c>
      <c r="I92" s="16"/>
      <c r="J92" s="16"/>
      <c r="K92" s="16"/>
      <c r="L92" s="16"/>
      <c r="M92" s="16"/>
      <c r="N92" s="135">
        <v>659201.18</v>
      </c>
      <c r="O92" s="95"/>
      <c r="P92" s="95"/>
      <c r="Q92" s="95"/>
      <c r="R92" s="95"/>
      <c r="S92" s="112">
        <v>42042.36</v>
      </c>
      <c r="T92" s="113"/>
      <c r="U92" s="41">
        <v>598328.02</v>
      </c>
      <c r="V92" s="41">
        <v>598328.02</v>
      </c>
      <c r="W92" s="1">
        <v>659201.18</v>
      </c>
      <c r="X92" s="8">
        <v>2623.16</v>
      </c>
    </row>
    <row r="93" spans="1:22" ht="26.25">
      <c r="A93" s="25">
        <f t="shared" si="0"/>
        <v>63</v>
      </c>
      <c r="B93" s="26" t="s">
        <v>42</v>
      </c>
      <c r="C93" s="23" t="s">
        <v>66</v>
      </c>
      <c r="D93" s="130" t="s">
        <v>94</v>
      </c>
      <c r="E93" s="130" t="s">
        <v>11</v>
      </c>
      <c r="F93" s="130" t="s">
        <v>11</v>
      </c>
      <c r="G93" s="36"/>
      <c r="H93" s="24">
        <f>H94</f>
        <v>12000</v>
      </c>
      <c r="N93" s="24">
        <f>N94</f>
        <v>5000</v>
      </c>
      <c r="O93" s="92"/>
      <c r="P93" s="92"/>
      <c r="Q93" s="92"/>
      <c r="R93" s="92"/>
      <c r="S93" s="109">
        <v>5000</v>
      </c>
      <c r="T93" s="110"/>
      <c r="U93" s="24">
        <f>U94</f>
        <v>5000</v>
      </c>
      <c r="V93" s="24">
        <f>V94</f>
        <v>5000</v>
      </c>
    </row>
    <row r="94" spans="1:22" ht="27" thickBot="1">
      <c r="A94" s="25">
        <f t="shared" si="0"/>
        <v>64</v>
      </c>
      <c r="B94" s="26" t="s">
        <v>137</v>
      </c>
      <c r="C94" s="23" t="s">
        <v>66</v>
      </c>
      <c r="D94" s="130" t="s">
        <v>94</v>
      </c>
      <c r="E94" s="23" t="s">
        <v>167</v>
      </c>
      <c r="F94" s="130" t="s">
        <v>11</v>
      </c>
      <c r="G94" s="36"/>
      <c r="H94" s="24">
        <f>H97</f>
        <v>12000</v>
      </c>
      <c r="N94" s="24">
        <f>N97</f>
        <v>5000</v>
      </c>
      <c r="O94" s="92"/>
      <c r="P94" s="92"/>
      <c r="Q94" s="92"/>
      <c r="R94" s="92"/>
      <c r="S94" s="109">
        <v>5000</v>
      </c>
      <c r="T94" s="110"/>
      <c r="U94" s="24">
        <f>U97</f>
        <v>5000</v>
      </c>
      <c r="V94" s="24">
        <f>V97</f>
        <v>5000</v>
      </c>
    </row>
    <row r="95" spans="1:22" ht="60" customHeight="1" thickBot="1">
      <c r="A95" s="25">
        <f t="shared" si="0"/>
        <v>65</v>
      </c>
      <c r="B95" s="42" t="s">
        <v>181</v>
      </c>
      <c r="C95" s="23" t="s">
        <v>66</v>
      </c>
      <c r="D95" s="130" t="s">
        <v>94</v>
      </c>
      <c r="E95" s="43" t="s">
        <v>220</v>
      </c>
      <c r="F95" s="130" t="s">
        <v>11</v>
      </c>
      <c r="G95" s="36"/>
      <c r="H95" s="28">
        <f>H96</f>
        <v>12000</v>
      </c>
      <c r="N95" s="24">
        <f>N96</f>
        <v>5000</v>
      </c>
      <c r="O95" s="92"/>
      <c r="P95" s="92"/>
      <c r="Q95" s="92"/>
      <c r="R95" s="92"/>
      <c r="S95" s="109">
        <v>5000</v>
      </c>
      <c r="T95" s="110"/>
      <c r="U95" s="24">
        <f aca="true" t="shared" si="4" ref="U95:V97">U96</f>
        <v>5000</v>
      </c>
      <c r="V95" s="24">
        <f t="shared" si="4"/>
        <v>5000</v>
      </c>
    </row>
    <row r="96" spans="1:22" ht="26.25">
      <c r="A96" s="25">
        <f t="shared" si="0"/>
        <v>66</v>
      </c>
      <c r="B96" s="26" t="s">
        <v>111</v>
      </c>
      <c r="C96" s="23" t="s">
        <v>66</v>
      </c>
      <c r="D96" s="130" t="s">
        <v>94</v>
      </c>
      <c r="E96" s="43" t="s">
        <v>220</v>
      </c>
      <c r="F96" s="130" t="s">
        <v>112</v>
      </c>
      <c r="G96" s="36"/>
      <c r="H96" s="28">
        <f>H97</f>
        <v>12000</v>
      </c>
      <c r="N96" s="24">
        <f>N97</f>
        <v>5000</v>
      </c>
      <c r="O96" s="92"/>
      <c r="P96" s="92"/>
      <c r="Q96" s="92"/>
      <c r="R96" s="92"/>
      <c r="S96" s="109">
        <v>5000</v>
      </c>
      <c r="T96" s="110"/>
      <c r="U96" s="24">
        <f t="shared" si="4"/>
        <v>5000</v>
      </c>
      <c r="V96" s="24">
        <f t="shared" si="4"/>
        <v>5000</v>
      </c>
    </row>
    <row r="97" spans="1:22" ht="26.25">
      <c r="A97" s="25">
        <f t="shared" si="0"/>
        <v>67</v>
      </c>
      <c r="B97" s="26" t="s">
        <v>113</v>
      </c>
      <c r="C97" s="23" t="s">
        <v>66</v>
      </c>
      <c r="D97" s="130" t="s">
        <v>94</v>
      </c>
      <c r="E97" s="43" t="s">
        <v>220</v>
      </c>
      <c r="F97" s="130" t="s">
        <v>114</v>
      </c>
      <c r="G97" s="36"/>
      <c r="H97" s="28">
        <f>H98</f>
        <v>12000</v>
      </c>
      <c r="N97" s="24">
        <f>N98</f>
        <v>5000</v>
      </c>
      <c r="O97" s="92"/>
      <c r="P97" s="92"/>
      <c r="Q97" s="92"/>
      <c r="R97" s="92"/>
      <c r="S97" s="109">
        <v>5000</v>
      </c>
      <c r="T97" s="110"/>
      <c r="U97" s="24">
        <f t="shared" si="4"/>
        <v>5000</v>
      </c>
      <c r="V97" s="24">
        <f t="shared" si="4"/>
        <v>5000</v>
      </c>
    </row>
    <row r="98" spans="1:23" s="8" customFormat="1" ht="33.75" customHeight="1">
      <c r="A98" s="25">
        <f>A97+1</f>
        <v>68</v>
      </c>
      <c r="B98" s="29" t="s">
        <v>337</v>
      </c>
      <c r="C98" s="23" t="s">
        <v>66</v>
      </c>
      <c r="D98" s="21" t="s">
        <v>94</v>
      </c>
      <c r="E98" s="44" t="s">
        <v>220</v>
      </c>
      <c r="F98" s="21" t="s">
        <v>114</v>
      </c>
      <c r="G98" s="21" t="s">
        <v>341</v>
      </c>
      <c r="H98" s="28">
        <v>12000</v>
      </c>
      <c r="I98" s="16"/>
      <c r="J98" s="16"/>
      <c r="K98" s="16"/>
      <c r="L98" s="16"/>
      <c r="M98" s="16"/>
      <c r="N98" s="28">
        <v>5000</v>
      </c>
      <c r="O98" s="92"/>
      <c r="P98" s="92"/>
      <c r="Q98" s="92"/>
      <c r="R98" s="92"/>
      <c r="S98" s="93">
        <v>5000</v>
      </c>
      <c r="T98" s="85"/>
      <c r="U98" s="28">
        <v>5000</v>
      </c>
      <c r="V98" s="28">
        <v>5000</v>
      </c>
      <c r="W98" s="1"/>
    </row>
    <row r="99" spans="1:22" ht="33.75" customHeight="1">
      <c r="A99" s="25">
        <f>A98+1</f>
        <v>69</v>
      </c>
      <c r="B99" s="22" t="s">
        <v>158</v>
      </c>
      <c r="C99" s="23" t="s">
        <v>66</v>
      </c>
      <c r="D99" s="23" t="s">
        <v>159</v>
      </c>
      <c r="E99" s="23"/>
      <c r="F99" s="23"/>
      <c r="G99" s="23"/>
      <c r="H99" s="24" t="e">
        <f>H101</f>
        <v>#REF!</v>
      </c>
      <c r="N99" s="24">
        <f>N101+N106</f>
        <v>152200</v>
      </c>
      <c r="S99" s="24">
        <v>50700</v>
      </c>
      <c r="T99" s="106"/>
      <c r="U99" s="24">
        <f>U101+U106</f>
        <v>50700</v>
      </c>
      <c r="V99" s="24">
        <f>V101+V106</f>
        <v>50700</v>
      </c>
    </row>
    <row r="100" spans="1:22" ht="33.75" customHeight="1">
      <c r="A100" s="25">
        <f>A99+1</f>
        <v>70</v>
      </c>
      <c r="B100" s="22" t="s">
        <v>137</v>
      </c>
      <c r="C100" s="23" t="s">
        <v>66</v>
      </c>
      <c r="D100" s="23" t="s">
        <v>159</v>
      </c>
      <c r="E100" s="23" t="s">
        <v>174</v>
      </c>
      <c r="F100" s="23"/>
      <c r="G100" s="23"/>
      <c r="H100" s="24"/>
      <c r="N100" s="24">
        <v>700</v>
      </c>
      <c r="S100" s="24">
        <v>700</v>
      </c>
      <c r="T100" s="106"/>
      <c r="U100" s="24">
        <v>700</v>
      </c>
      <c r="V100" s="24">
        <v>700</v>
      </c>
    </row>
    <row r="101" spans="1:22" ht="204.75" customHeight="1">
      <c r="A101" s="25">
        <f>A100+1</f>
        <v>71</v>
      </c>
      <c r="B101" s="45" t="s">
        <v>160</v>
      </c>
      <c r="C101" s="23" t="s">
        <v>66</v>
      </c>
      <c r="D101" s="23" t="s">
        <v>159</v>
      </c>
      <c r="E101" s="46" t="s">
        <v>175</v>
      </c>
      <c r="F101" s="23"/>
      <c r="G101" s="21"/>
      <c r="H101" s="24" t="e">
        <f>H102</f>
        <v>#REF!</v>
      </c>
      <c r="N101" s="24">
        <f>N102</f>
        <v>700</v>
      </c>
      <c r="S101" s="24">
        <v>700</v>
      </c>
      <c r="T101" s="106"/>
      <c r="U101" s="24">
        <f aca="true" t="shared" si="5" ref="U101:V104">U102</f>
        <v>700</v>
      </c>
      <c r="V101" s="24">
        <f t="shared" si="5"/>
        <v>700</v>
      </c>
    </row>
    <row r="102" spans="1:22" ht="51">
      <c r="A102" s="25">
        <f aca="true" t="shared" si="6" ref="A102:A149">A101+1</f>
        <v>72</v>
      </c>
      <c r="B102" s="33" t="s">
        <v>284</v>
      </c>
      <c r="C102" s="23" t="s">
        <v>66</v>
      </c>
      <c r="D102" s="23" t="s">
        <v>159</v>
      </c>
      <c r="E102" s="47" t="s">
        <v>175</v>
      </c>
      <c r="F102" s="23" t="s">
        <v>109</v>
      </c>
      <c r="G102" s="21"/>
      <c r="H102" s="24" t="e">
        <f>#REF!</f>
        <v>#REF!</v>
      </c>
      <c r="N102" s="24">
        <f>N103</f>
        <v>700</v>
      </c>
      <c r="S102" s="24">
        <v>700</v>
      </c>
      <c r="T102" s="106"/>
      <c r="U102" s="24">
        <f t="shared" si="5"/>
        <v>700</v>
      </c>
      <c r="V102" s="24">
        <f t="shared" si="5"/>
        <v>700</v>
      </c>
    </row>
    <row r="103" spans="1:22" ht="76.5">
      <c r="A103" s="25">
        <f t="shared" si="6"/>
        <v>73</v>
      </c>
      <c r="B103" s="33" t="s">
        <v>264</v>
      </c>
      <c r="C103" s="23" t="s">
        <v>66</v>
      </c>
      <c r="D103" s="23" t="s">
        <v>159</v>
      </c>
      <c r="E103" s="47" t="s">
        <v>175</v>
      </c>
      <c r="F103" s="23" t="s">
        <v>59</v>
      </c>
      <c r="G103" s="21"/>
      <c r="H103" s="24"/>
      <c r="N103" s="24">
        <f>N104</f>
        <v>700</v>
      </c>
      <c r="S103" s="24">
        <v>700</v>
      </c>
      <c r="T103" s="106"/>
      <c r="U103" s="24">
        <f t="shared" si="5"/>
        <v>700</v>
      </c>
      <c r="V103" s="24">
        <f t="shared" si="5"/>
        <v>700</v>
      </c>
    </row>
    <row r="104" spans="1:22" ht="39.75" customHeight="1">
      <c r="A104" s="25">
        <f t="shared" si="6"/>
        <v>74</v>
      </c>
      <c r="B104" s="26" t="s">
        <v>304</v>
      </c>
      <c r="C104" s="23" t="s">
        <v>66</v>
      </c>
      <c r="D104" s="23" t="s">
        <v>159</v>
      </c>
      <c r="E104" s="47" t="s">
        <v>175</v>
      </c>
      <c r="F104" s="23" t="s">
        <v>60</v>
      </c>
      <c r="G104" s="21"/>
      <c r="H104" s="24">
        <f>H105</f>
        <v>700</v>
      </c>
      <c r="N104" s="24">
        <f>N105</f>
        <v>700</v>
      </c>
      <c r="S104" s="24">
        <v>700</v>
      </c>
      <c r="T104" s="106"/>
      <c r="U104" s="24">
        <f t="shared" si="5"/>
        <v>700</v>
      </c>
      <c r="V104" s="24">
        <f t="shared" si="5"/>
        <v>700</v>
      </c>
    </row>
    <row r="105" spans="1:23" s="8" customFormat="1" ht="36" customHeight="1">
      <c r="A105" s="25">
        <f t="shared" si="6"/>
        <v>75</v>
      </c>
      <c r="B105" s="29" t="s">
        <v>337</v>
      </c>
      <c r="C105" s="23" t="s">
        <v>66</v>
      </c>
      <c r="D105" s="21" t="s">
        <v>159</v>
      </c>
      <c r="E105" s="47" t="s">
        <v>175</v>
      </c>
      <c r="F105" s="21" t="s">
        <v>60</v>
      </c>
      <c r="G105" s="21" t="s">
        <v>341</v>
      </c>
      <c r="H105" s="28">
        <v>700</v>
      </c>
      <c r="I105" s="16"/>
      <c r="J105" s="16"/>
      <c r="K105" s="16"/>
      <c r="L105" s="16"/>
      <c r="M105" s="16"/>
      <c r="N105" s="28">
        <v>700</v>
      </c>
      <c r="O105" s="92"/>
      <c r="P105" s="92"/>
      <c r="Q105" s="92"/>
      <c r="R105" s="92"/>
      <c r="S105" s="93">
        <v>700</v>
      </c>
      <c r="T105" s="85"/>
      <c r="U105" s="28">
        <v>700</v>
      </c>
      <c r="V105" s="28">
        <v>700</v>
      </c>
      <c r="W105" s="1"/>
    </row>
    <row r="106" spans="1:22" ht="27.75" customHeight="1">
      <c r="A106" s="25">
        <f t="shared" si="6"/>
        <v>76</v>
      </c>
      <c r="B106" s="48" t="s">
        <v>137</v>
      </c>
      <c r="C106" s="23" t="s">
        <v>66</v>
      </c>
      <c r="D106" s="23" t="s">
        <v>159</v>
      </c>
      <c r="E106" s="23" t="s">
        <v>167</v>
      </c>
      <c r="F106" s="23"/>
      <c r="G106" s="23"/>
      <c r="H106" s="24"/>
      <c r="I106" s="32"/>
      <c r="J106" s="32"/>
      <c r="K106" s="32"/>
      <c r="L106" s="32"/>
      <c r="M106" s="32"/>
      <c r="N106" s="24">
        <f aca="true" t="shared" si="7" ref="N106:N111">N107</f>
        <v>151500</v>
      </c>
      <c r="S106" s="24">
        <v>50000</v>
      </c>
      <c r="T106" s="106"/>
      <c r="U106" s="24">
        <f aca="true" t="shared" si="8" ref="U106:V111">U107</f>
        <v>50000</v>
      </c>
      <c r="V106" s="24">
        <f t="shared" si="8"/>
        <v>50000</v>
      </c>
    </row>
    <row r="107" spans="1:22" ht="52.5" customHeight="1">
      <c r="A107" s="25">
        <f t="shared" si="6"/>
        <v>77</v>
      </c>
      <c r="B107" s="48" t="s">
        <v>256</v>
      </c>
      <c r="C107" s="23" t="s">
        <v>66</v>
      </c>
      <c r="D107" s="23" t="s">
        <v>159</v>
      </c>
      <c r="E107" s="23" t="s">
        <v>257</v>
      </c>
      <c r="F107" s="23"/>
      <c r="G107" s="23"/>
      <c r="H107" s="24"/>
      <c r="I107" s="32"/>
      <c r="J107" s="32"/>
      <c r="K107" s="32"/>
      <c r="L107" s="32"/>
      <c r="M107" s="32"/>
      <c r="N107" s="24">
        <f>N108</f>
        <v>151500</v>
      </c>
      <c r="S107" s="24">
        <v>50000</v>
      </c>
      <c r="T107" s="106"/>
      <c r="U107" s="24">
        <f>U108</f>
        <v>50000</v>
      </c>
      <c r="V107" s="24">
        <f>V108</f>
        <v>50000</v>
      </c>
    </row>
    <row r="108" spans="1:22" ht="180.75" customHeight="1">
      <c r="A108" s="25">
        <f t="shared" si="6"/>
        <v>78</v>
      </c>
      <c r="B108" s="34" t="s">
        <v>197</v>
      </c>
      <c r="C108" s="23" t="s">
        <v>66</v>
      </c>
      <c r="D108" s="21" t="s">
        <v>159</v>
      </c>
      <c r="E108" s="23" t="s">
        <v>258</v>
      </c>
      <c r="F108" s="21"/>
      <c r="G108" s="21"/>
      <c r="H108" s="28"/>
      <c r="N108" s="28">
        <f t="shared" si="7"/>
        <v>151500</v>
      </c>
      <c r="S108" s="28">
        <v>50000</v>
      </c>
      <c r="T108" s="90"/>
      <c r="U108" s="28">
        <f t="shared" si="8"/>
        <v>50000</v>
      </c>
      <c r="V108" s="28">
        <f t="shared" si="8"/>
        <v>50000</v>
      </c>
    </row>
    <row r="109" spans="1:22" ht="63.75" customHeight="1">
      <c r="A109" s="25">
        <f t="shared" si="6"/>
        <v>79</v>
      </c>
      <c r="B109" s="33" t="s">
        <v>284</v>
      </c>
      <c r="C109" s="23" t="s">
        <v>66</v>
      </c>
      <c r="D109" s="21" t="s">
        <v>159</v>
      </c>
      <c r="E109" s="23" t="s">
        <v>258</v>
      </c>
      <c r="F109" s="21" t="s">
        <v>109</v>
      </c>
      <c r="G109" s="21"/>
      <c r="H109" s="28"/>
      <c r="N109" s="28">
        <f t="shared" si="7"/>
        <v>151500</v>
      </c>
      <c r="S109" s="28">
        <v>50000</v>
      </c>
      <c r="T109" s="90"/>
      <c r="U109" s="28">
        <f t="shared" si="8"/>
        <v>50000</v>
      </c>
      <c r="V109" s="28">
        <f t="shared" si="8"/>
        <v>50000</v>
      </c>
    </row>
    <row r="110" spans="1:22" ht="72.75" customHeight="1">
      <c r="A110" s="25">
        <f t="shared" si="6"/>
        <v>80</v>
      </c>
      <c r="B110" s="33" t="s">
        <v>264</v>
      </c>
      <c r="C110" s="23" t="s">
        <v>66</v>
      </c>
      <c r="D110" s="21" t="s">
        <v>159</v>
      </c>
      <c r="E110" s="23" t="s">
        <v>258</v>
      </c>
      <c r="F110" s="21" t="s">
        <v>59</v>
      </c>
      <c r="G110" s="21"/>
      <c r="H110" s="28"/>
      <c r="N110" s="28">
        <f t="shared" si="7"/>
        <v>151500</v>
      </c>
      <c r="S110" s="28">
        <v>50000</v>
      </c>
      <c r="T110" s="90"/>
      <c r="U110" s="28">
        <f t="shared" si="8"/>
        <v>50000</v>
      </c>
      <c r="V110" s="28">
        <f t="shared" si="8"/>
        <v>50000</v>
      </c>
    </row>
    <row r="111" spans="1:22" ht="75.75" customHeight="1">
      <c r="A111" s="25">
        <f t="shared" si="6"/>
        <v>81</v>
      </c>
      <c r="B111" s="29" t="s">
        <v>182</v>
      </c>
      <c r="C111" s="23" t="s">
        <v>66</v>
      </c>
      <c r="D111" s="21" t="s">
        <v>159</v>
      </c>
      <c r="E111" s="23" t="s">
        <v>258</v>
      </c>
      <c r="F111" s="21" t="s">
        <v>60</v>
      </c>
      <c r="G111" s="21"/>
      <c r="H111" s="28"/>
      <c r="N111" s="28">
        <f t="shared" si="7"/>
        <v>151500</v>
      </c>
      <c r="S111" s="28">
        <v>50000</v>
      </c>
      <c r="T111" s="90"/>
      <c r="U111" s="28">
        <f t="shared" si="8"/>
        <v>50000</v>
      </c>
      <c r="V111" s="28">
        <f t="shared" si="8"/>
        <v>50000</v>
      </c>
    </row>
    <row r="112" spans="1:24" s="8" customFormat="1" ht="33.75" customHeight="1">
      <c r="A112" s="25">
        <f t="shared" si="6"/>
        <v>82</v>
      </c>
      <c r="B112" s="27" t="s">
        <v>35</v>
      </c>
      <c r="C112" s="23" t="s">
        <v>66</v>
      </c>
      <c r="D112" s="21" t="s">
        <v>159</v>
      </c>
      <c r="E112" s="23" t="s">
        <v>258</v>
      </c>
      <c r="F112" s="21" t="s">
        <v>60</v>
      </c>
      <c r="G112" s="21" t="s">
        <v>34</v>
      </c>
      <c r="H112" s="28"/>
      <c r="I112" s="16"/>
      <c r="J112" s="16"/>
      <c r="K112" s="16"/>
      <c r="L112" s="16"/>
      <c r="M112" s="16"/>
      <c r="N112" s="127">
        <v>151500</v>
      </c>
      <c r="O112" s="92"/>
      <c r="P112" s="92"/>
      <c r="Q112" s="92"/>
      <c r="R112" s="92"/>
      <c r="S112" s="93">
        <v>50000</v>
      </c>
      <c r="T112" s="85"/>
      <c r="U112" s="28">
        <v>50000</v>
      </c>
      <c r="V112" s="28">
        <v>50000</v>
      </c>
      <c r="W112" s="1">
        <v>40000</v>
      </c>
      <c r="X112" s="8">
        <v>101500</v>
      </c>
    </row>
    <row r="113" spans="1:22" ht="26.25">
      <c r="A113" s="25">
        <f t="shared" si="6"/>
        <v>83</v>
      </c>
      <c r="B113" s="22" t="s">
        <v>46</v>
      </c>
      <c r="C113" s="23" t="s">
        <v>66</v>
      </c>
      <c r="D113" s="23" t="s">
        <v>45</v>
      </c>
      <c r="E113" s="18"/>
      <c r="F113" s="23" t="s">
        <v>11</v>
      </c>
      <c r="G113" s="23" t="s">
        <v>11</v>
      </c>
      <c r="H113" s="24" t="e">
        <f>H114</f>
        <v>#REF!</v>
      </c>
      <c r="N113" s="24">
        <f>N114</f>
        <v>115100</v>
      </c>
      <c r="S113" s="24">
        <v>110500</v>
      </c>
      <c r="T113" s="106"/>
      <c r="U113" s="24">
        <f>U114</f>
        <v>115100</v>
      </c>
      <c r="V113" s="24">
        <f>V114</f>
        <v>115100</v>
      </c>
    </row>
    <row r="114" spans="1:22" ht="33" customHeight="1">
      <c r="A114" s="25">
        <f t="shared" si="6"/>
        <v>84</v>
      </c>
      <c r="B114" s="22" t="s">
        <v>67</v>
      </c>
      <c r="C114" s="23" t="s">
        <v>66</v>
      </c>
      <c r="D114" s="23" t="s">
        <v>68</v>
      </c>
      <c r="F114" s="23" t="s">
        <v>11</v>
      </c>
      <c r="G114" s="23" t="s">
        <v>11</v>
      </c>
      <c r="H114" s="24" t="e">
        <f>H116</f>
        <v>#REF!</v>
      </c>
      <c r="N114" s="24">
        <f>N116</f>
        <v>115100</v>
      </c>
      <c r="S114" s="24">
        <v>110500</v>
      </c>
      <c r="T114" s="106"/>
      <c r="U114" s="24">
        <f>U116</f>
        <v>115100</v>
      </c>
      <c r="V114" s="24">
        <f>V116</f>
        <v>115100</v>
      </c>
    </row>
    <row r="115" spans="1:22" ht="52.5" customHeight="1">
      <c r="A115" s="25">
        <f t="shared" si="6"/>
        <v>85</v>
      </c>
      <c r="B115" s="37" t="s">
        <v>269</v>
      </c>
      <c r="C115" s="23" t="s">
        <v>66</v>
      </c>
      <c r="D115" s="23" t="s">
        <v>68</v>
      </c>
      <c r="E115" s="23" t="s">
        <v>210</v>
      </c>
      <c r="F115" s="23"/>
      <c r="G115" s="23"/>
      <c r="H115" s="24"/>
      <c r="N115" s="24">
        <f>N116</f>
        <v>115100</v>
      </c>
      <c r="S115" s="24">
        <v>110500</v>
      </c>
      <c r="T115" s="106"/>
      <c r="U115" s="24">
        <f>U116</f>
        <v>115100</v>
      </c>
      <c r="V115" s="24">
        <f>V116</f>
        <v>115100</v>
      </c>
    </row>
    <row r="116" spans="1:22" ht="108" customHeight="1">
      <c r="A116" s="25">
        <f t="shared" si="6"/>
        <v>86</v>
      </c>
      <c r="B116" s="26" t="s">
        <v>136</v>
      </c>
      <c r="C116" s="23" t="s">
        <v>66</v>
      </c>
      <c r="D116" s="23" t="s">
        <v>68</v>
      </c>
      <c r="E116" s="23" t="s">
        <v>198</v>
      </c>
      <c r="F116" s="23"/>
      <c r="G116" s="23"/>
      <c r="H116" s="24" t="e">
        <f>H117+H125</f>
        <v>#REF!</v>
      </c>
      <c r="N116" s="24">
        <f>N117+N125</f>
        <v>115100</v>
      </c>
      <c r="S116" s="24">
        <v>110500</v>
      </c>
      <c r="T116" s="106"/>
      <c r="U116" s="24">
        <f>U117+U125</f>
        <v>115100</v>
      </c>
      <c r="V116" s="24">
        <f>V117+V125</f>
        <v>115100</v>
      </c>
    </row>
    <row r="117" spans="1:22" ht="153">
      <c r="A117" s="25">
        <f t="shared" si="6"/>
        <v>87</v>
      </c>
      <c r="B117" s="26" t="s">
        <v>133</v>
      </c>
      <c r="C117" s="23" t="s">
        <v>66</v>
      </c>
      <c r="D117" s="23" t="s">
        <v>68</v>
      </c>
      <c r="E117" s="23" t="s">
        <v>198</v>
      </c>
      <c r="F117" s="23" t="s">
        <v>43</v>
      </c>
      <c r="G117" s="49"/>
      <c r="H117" s="24">
        <f>H118</f>
        <v>180000</v>
      </c>
      <c r="N117" s="24">
        <f>N118+N121</f>
        <v>109987.37</v>
      </c>
      <c r="S117" s="24">
        <v>106200</v>
      </c>
      <c r="T117" s="106"/>
      <c r="U117" s="24">
        <f>U118+U121</f>
        <v>112100</v>
      </c>
      <c r="V117" s="24">
        <f>V118+V121</f>
        <v>112100</v>
      </c>
    </row>
    <row r="118" spans="1:22" ht="76.5">
      <c r="A118" s="25">
        <f t="shared" si="6"/>
        <v>88</v>
      </c>
      <c r="B118" s="26" t="s">
        <v>138</v>
      </c>
      <c r="C118" s="23" t="s">
        <v>66</v>
      </c>
      <c r="D118" s="23" t="s">
        <v>68</v>
      </c>
      <c r="E118" s="23" t="s">
        <v>198</v>
      </c>
      <c r="F118" s="23" t="s">
        <v>49</v>
      </c>
      <c r="G118" s="49"/>
      <c r="H118" s="24">
        <f>H119</f>
        <v>180000</v>
      </c>
      <c r="N118" s="24">
        <f>N119+N123</f>
        <v>109987.37</v>
      </c>
      <c r="S118" s="24">
        <v>99200</v>
      </c>
      <c r="T118" s="106"/>
      <c r="U118" s="24">
        <f>U119</f>
        <v>111100</v>
      </c>
      <c r="V118" s="24">
        <f>V119</f>
        <v>111100</v>
      </c>
    </row>
    <row r="119" spans="1:22" ht="51">
      <c r="A119" s="25">
        <f t="shared" si="6"/>
        <v>89</v>
      </c>
      <c r="B119" s="33" t="s">
        <v>166</v>
      </c>
      <c r="C119" s="23" t="s">
        <v>66</v>
      </c>
      <c r="D119" s="23" t="s">
        <v>68</v>
      </c>
      <c r="E119" s="23" t="s">
        <v>198</v>
      </c>
      <c r="F119" s="23" t="s">
        <v>50</v>
      </c>
      <c r="G119" s="49"/>
      <c r="H119" s="24">
        <f>H120+H124</f>
        <v>180000</v>
      </c>
      <c r="N119" s="24">
        <f>N120</f>
        <v>84475.73</v>
      </c>
      <c r="S119" s="24">
        <v>99200</v>
      </c>
      <c r="T119" s="106"/>
      <c r="U119" s="24">
        <f>U120+U124</f>
        <v>111100</v>
      </c>
      <c r="V119" s="24">
        <f>V120+V124</f>
        <v>111100</v>
      </c>
    </row>
    <row r="120" spans="1:24" s="8" customFormat="1" ht="26.25">
      <c r="A120" s="25">
        <f t="shared" si="6"/>
        <v>90</v>
      </c>
      <c r="B120" s="30" t="s">
        <v>20</v>
      </c>
      <c r="C120" s="23" t="s">
        <v>66</v>
      </c>
      <c r="D120" s="21" t="s">
        <v>68</v>
      </c>
      <c r="E120" s="21" t="s">
        <v>198</v>
      </c>
      <c r="F120" s="21" t="s">
        <v>50</v>
      </c>
      <c r="G120" s="21" t="s">
        <v>19</v>
      </c>
      <c r="H120" s="28">
        <v>138000</v>
      </c>
      <c r="I120" s="16"/>
      <c r="J120" s="16"/>
      <c r="K120" s="16"/>
      <c r="L120" s="16"/>
      <c r="M120" s="16"/>
      <c r="N120" s="127">
        <v>84475.73</v>
      </c>
      <c r="O120" s="92"/>
      <c r="P120" s="92"/>
      <c r="Q120" s="92"/>
      <c r="R120" s="92"/>
      <c r="S120" s="93">
        <v>76190</v>
      </c>
      <c r="T120" s="85"/>
      <c r="U120" s="28">
        <v>85575.35</v>
      </c>
      <c r="V120" s="28">
        <v>85575.35</v>
      </c>
      <c r="W120" s="1">
        <v>84475.73</v>
      </c>
      <c r="X120" s="8">
        <v>-1099.62</v>
      </c>
    </row>
    <row r="121" spans="1:22" ht="102">
      <c r="A121" s="25">
        <f t="shared" si="6"/>
        <v>91</v>
      </c>
      <c r="B121" s="48" t="s">
        <v>169</v>
      </c>
      <c r="C121" s="23" t="s">
        <v>66</v>
      </c>
      <c r="D121" s="23" t="s">
        <v>68</v>
      </c>
      <c r="E121" s="23" t="s">
        <v>198</v>
      </c>
      <c r="F121" s="23" t="s">
        <v>51</v>
      </c>
      <c r="G121" s="23"/>
      <c r="H121" s="24"/>
      <c r="I121" s="32"/>
      <c r="J121" s="32"/>
      <c r="K121" s="32"/>
      <c r="L121" s="32"/>
      <c r="M121" s="32"/>
      <c r="N121" s="24">
        <f>N122</f>
        <v>0</v>
      </c>
      <c r="O121" s="114"/>
      <c r="P121" s="114"/>
      <c r="Q121" s="114"/>
      <c r="R121" s="114"/>
      <c r="S121" s="109">
        <v>7000</v>
      </c>
      <c r="T121" s="110"/>
      <c r="U121" s="24">
        <f>U122</f>
        <v>1000</v>
      </c>
      <c r="V121" s="24">
        <f>V122</f>
        <v>1000</v>
      </c>
    </row>
    <row r="122" spans="1:24" s="8" customFormat="1" ht="26.25">
      <c r="A122" s="25">
        <f t="shared" si="6"/>
        <v>92</v>
      </c>
      <c r="B122" s="27" t="s">
        <v>22</v>
      </c>
      <c r="C122" s="23" t="s">
        <v>66</v>
      </c>
      <c r="D122" s="21" t="s">
        <v>68</v>
      </c>
      <c r="E122" s="21" t="s">
        <v>198</v>
      </c>
      <c r="F122" s="21" t="s">
        <v>51</v>
      </c>
      <c r="G122" s="21" t="s">
        <v>21</v>
      </c>
      <c r="H122" s="28"/>
      <c r="I122" s="16"/>
      <c r="J122" s="16"/>
      <c r="K122" s="16"/>
      <c r="L122" s="16"/>
      <c r="M122" s="16"/>
      <c r="N122" s="127">
        <v>0</v>
      </c>
      <c r="O122" s="92"/>
      <c r="P122" s="92"/>
      <c r="Q122" s="92"/>
      <c r="R122" s="92"/>
      <c r="S122" s="93">
        <v>7000</v>
      </c>
      <c r="T122" s="85"/>
      <c r="U122" s="28">
        <v>1000</v>
      </c>
      <c r="V122" s="28">
        <v>1000</v>
      </c>
      <c r="W122" s="1"/>
      <c r="X122" s="8">
        <v>-1000</v>
      </c>
    </row>
    <row r="123" spans="1:22" ht="127.5">
      <c r="A123" s="25">
        <f t="shared" si="6"/>
        <v>93</v>
      </c>
      <c r="B123" s="33" t="s">
        <v>170</v>
      </c>
      <c r="C123" s="23" t="s">
        <v>66</v>
      </c>
      <c r="D123" s="23" t="s">
        <v>68</v>
      </c>
      <c r="E123" s="23" t="s">
        <v>198</v>
      </c>
      <c r="F123" s="23" t="s">
        <v>52</v>
      </c>
      <c r="G123" s="23"/>
      <c r="H123" s="24"/>
      <c r="I123" s="32"/>
      <c r="J123" s="32"/>
      <c r="K123" s="32"/>
      <c r="L123" s="32"/>
      <c r="M123" s="32"/>
      <c r="N123" s="24">
        <f>N124</f>
        <v>25511.64</v>
      </c>
      <c r="O123" s="32"/>
      <c r="P123" s="32"/>
      <c r="Q123" s="32"/>
      <c r="R123" s="32"/>
      <c r="S123" s="24">
        <v>23010</v>
      </c>
      <c r="T123" s="106"/>
      <c r="U123" s="24">
        <f>U124</f>
        <v>25524.65</v>
      </c>
      <c r="V123" s="24">
        <f>V124</f>
        <v>25524.65</v>
      </c>
    </row>
    <row r="124" spans="1:24" s="8" customFormat="1" ht="26.25">
      <c r="A124" s="25">
        <f t="shared" si="6"/>
        <v>94</v>
      </c>
      <c r="B124" s="30" t="s">
        <v>24</v>
      </c>
      <c r="C124" s="23" t="s">
        <v>66</v>
      </c>
      <c r="D124" s="21" t="s">
        <v>68</v>
      </c>
      <c r="E124" s="21" t="s">
        <v>198</v>
      </c>
      <c r="F124" s="21" t="s">
        <v>52</v>
      </c>
      <c r="G124" s="21" t="s">
        <v>23</v>
      </c>
      <c r="H124" s="28">
        <v>42000</v>
      </c>
      <c r="I124" s="16"/>
      <c r="J124" s="16"/>
      <c r="K124" s="16"/>
      <c r="L124" s="16"/>
      <c r="M124" s="16"/>
      <c r="N124" s="127">
        <v>25511.64</v>
      </c>
      <c r="O124" s="92"/>
      <c r="P124" s="92"/>
      <c r="Q124" s="92"/>
      <c r="R124" s="92"/>
      <c r="S124" s="93">
        <v>23010</v>
      </c>
      <c r="T124" s="85"/>
      <c r="U124" s="28">
        <v>25524.65</v>
      </c>
      <c r="V124" s="28">
        <v>25524.65</v>
      </c>
      <c r="W124" s="1">
        <v>25511.64</v>
      </c>
      <c r="X124" s="8">
        <v>-13.01</v>
      </c>
    </row>
    <row r="125" spans="1:22" ht="51">
      <c r="A125" s="25">
        <f t="shared" si="6"/>
        <v>95</v>
      </c>
      <c r="B125" s="33" t="s">
        <v>284</v>
      </c>
      <c r="C125" s="23" t="s">
        <v>66</v>
      </c>
      <c r="D125" s="23" t="s">
        <v>68</v>
      </c>
      <c r="E125" s="23" t="s">
        <v>198</v>
      </c>
      <c r="F125" s="23" t="s">
        <v>109</v>
      </c>
      <c r="G125" s="23"/>
      <c r="H125" s="24" t="e">
        <f>#REF!</f>
        <v>#REF!</v>
      </c>
      <c r="N125" s="24">
        <f>N126</f>
        <v>5112.63</v>
      </c>
      <c r="O125" s="92"/>
      <c r="P125" s="92"/>
      <c r="Q125" s="92"/>
      <c r="R125" s="92"/>
      <c r="S125" s="109">
        <v>4300</v>
      </c>
      <c r="T125" s="110"/>
      <c r="U125" s="24">
        <f>U126</f>
        <v>3000</v>
      </c>
      <c r="V125" s="24">
        <f>V126</f>
        <v>3000</v>
      </c>
    </row>
    <row r="126" spans="1:22" ht="76.5">
      <c r="A126" s="25">
        <f t="shared" si="6"/>
        <v>96</v>
      </c>
      <c r="B126" s="33" t="s">
        <v>264</v>
      </c>
      <c r="C126" s="23" t="s">
        <v>66</v>
      </c>
      <c r="D126" s="23" t="s">
        <v>68</v>
      </c>
      <c r="E126" s="23" t="s">
        <v>198</v>
      </c>
      <c r="F126" s="23" t="s">
        <v>60</v>
      </c>
      <c r="G126" s="23"/>
      <c r="H126" s="24"/>
      <c r="N126" s="24">
        <f>N127</f>
        <v>5112.63</v>
      </c>
      <c r="O126" s="92"/>
      <c r="P126" s="92"/>
      <c r="Q126" s="92"/>
      <c r="R126" s="92"/>
      <c r="S126" s="109">
        <v>4300</v>
      </c>
      <c r="T126" s="110"/>
      <c r="U126" s="24">
        <f>U127</f>
        <v>3000</v>
      </c>
      <c r="V126" s="24">
        <f>V127</f>
        <v>3000</v>
      </c>
    </row>
    <row r="127" spans="1:22" ht="26.25">
      <c r="A127" s="25">
        <f t="shared" si="6"/>
        <v>97</v>
      </c>
      <c r="B127" s="26" t="s">
        <v>304</v>
      </c>
      <c r="C127" s="23" t="s">
        <v>66</v>
      </c>
      <c r="D127" s="23" t="s">
        <v>68</v>
      </c>
      <c r="E127" s="23" t="s">
        <v>198</v>
      </c>
      <c r="F127" s="23" t="s">
        <v>60</v>
      </c>
      <c r="G127" s="21"/>
      <c r="H127" s="28">
        <f>H130</f>
        <v>3000</v>
      </c>
      <c r="N127" s="24">
        <f>N128+N129+N130</f>
        <v>5112.63</v>
      </c>
      <c r="O127" s="92"/>
      <c r="P127" s="92"/>
      <c r="Q127" s="92"/>
      <c r="R127" s="92"/>
      <c r="S127" s="109">
        <v>4300</v>
      </c>
      <c r="T127" s="110"/>
      <c r="U127" s="24">
        <f>U128+U129+U130</f>
        <v>3000</v>
      </c>
      <c r="V127" s="24">
        <f>V128+V129+V130</f>
        <v>3000</v>
      </c>
    </row>
    <row r="128" spans="1:24" ht="26.25">
      <c r="A128" s="25"/>
      <c r="B128" s="30" t="s">
        <v>35</v>
      </c>
      <c r="C128" s="23" t="s">
        <v>66</v>
      </c>
      <c r="D128" s="21" t="s">
        <v>68</v>
      </c>
      <c r="E128" s="21" t="s">
        <v>198</v>
      </c>
      <c r="F128" s="21" t="s">
        <v>60</v>
      </c>
      <c r="G128" s="21" t="s">
        <v>34</v>
      </c>
      <c r="H128" s="28"/>
      <c r="N128" s="127">
        <v>0</v>
      </c>
      <c r="O128" s="92"/>
      <c r="P128" s="92"/>
      <c r="Q128" s="92"/>
      <c r="R128" s="92"/>
      <c r="S128" s="109"/>
      <c r="T128" s="110"/>
      <c r="U128" s="28">
        <v>1000</v>
      </c>
      <c r="V128" s="28">
        <v>1000</v>
      </c>
      <c r="X128" s="8">
        <v>-1000</v>
      </c>
    </row>
    <row r="129" spans="1:24" s="8" customFormat="1" ht="26.25">
      <c r="A129" s="25">
        <f>A127+1</f>
        <v>98</v>
      </c>
      <c r="B129" s="30" t="s">
        <v>29</v>
      </c>
      <c r="C129" s="23" t="s">
        <v>66</v>
      </c>
      <c r="D129" s="21" t="s">
        <v>68</v>
      </c>
      <c r="E129" s="21" t="s">
        <v>198</v>
      </c>
      <c r="F129" s="21" t="s">
        <v>60</v>
      </c>
      <c r="G129" s="21" t="s">
        <v>28</v>
      </c>
      <c r="H129" s="28"/>
      <c r="I129" s="16"/>
      <c r="J129" s="16"/>
      <c r="K129" s="16"/>
      <c r="L129" s="16"/>
      <c r="M129" s="16"/>
      <c r="N129" s="127">
        <v>0</v>
      </c>
      <c r="O129" s="92"/>
      <c r="P129" s="92"/>
      <c r="Q129" s="92"/>
      <c r="R129" s="92"/>
      <c r="S129" s="93">
        <v>4000</v>
      </c>
      <c r="T129" s="85"/>
      <c r="U129" s="28">
        <v>1000</v>
      </c>
      <c r="V129" s="28">
        <v>1000</v>
      </c>
      <c r="W129" s="1"/>
      <c r="X129" s="8">
        <v>-1000</v>
      </c>
    </row>
    <row r="130" spans="1:24" s="8" customFormat="1" ht="51" customHeight="1">
      <c r="A130" s="25">
        <f t="shared" si="6"/>
        <v>99</v>
      </c>
      <c r="B130" s="137" t="s">
        <v>335</v>
      </c>
      <c r="C130" s="138" t="s">
        <v>66</v>
      </c>
      <c r="D130" s="136" t="s">
        <v>68</v>
      </c>
      <c r="E130" s="136" t="s">
        <v>198</v>
      </c>
      <c r="F130" s="136" t="s">
        <v>60</v>
      </c>
      <c r="G130" s="136" t="s">
        <v>339</v>
      </c>
      <c r="H130" s="127">
        <v>3000</v>
      </c>
      <c r="I130" s="97"/>
      <c r="J130" s="97"/>
      <c r="K130" s="97"/>
      <c r="L130" s="97"/>
      <c r="M130" s="97"/>
      <c r="N130" s="127">
        <v>5112.63</v>
      </c>
      <c r="O130" s="92"/>
      <c r="P130" s="92"/>
      <c r="Q130" s="92"/>
      <c r="R130" s="92"/>
      <c r="S130" s="93">
        <v>300</v>
      </c>
      <c r="T130" s="85"/>
      <c r="U130" s="28">
        <v>1000</v>
      </c>
      <c r="V130" s="28">
        <v>1000</v>
      </c>
      <c r="W130" s="1">
        <v>5112.63</v>
      </c>
      <c r="X130" s="8">
        <v>4112.63</v>
      </c>
    </row>
    <row r="131" spans="1:22" ht="47.25" customHeight="1">
      <c r="A131" s="25">
        <f t="shared" si="6"/>
        <v>100</v>
      </c>
      <c r="B131" s="22" t="s">
        <v>48</v>
      </c>
      <c r="C131" s="23" t="s">
        <v>66</v>
      </c>
      <c r="D131" s="130" t="s">
        <v>47</v>
      </c>
      <c r="E131" s="23" t="s">
        <v>11</v>
      </c>
      <c r="F131" s="23" t="s">
        <v>11</v>
      </c>
      <c r="G131" s="23" t="s">
        <v>11</v>
      </c>
      <c r="H131" s="24" t="e">
        <f>#REF!+H148</f>
        <v>#REF!</v>
      </c>
      <c r="N131" s="24">
        <f>N132+N148</f>
        <v>2577063.39</v>
      </c>
      <c r="O131" s="92"/>
      <c r="P131" s="92"/>
      <c r="Q131" s="92"/>
      <c r="R131" s="92"/>
      <c r="S131" s="109">
        <v>736100</v>
      </c>
      <c r="T131" s="110"/>
      <c r="U131" s="24">
        <f>U132+U148</f>
        <v>969720.8</v>
      </c>
      <c r="V131" s="24">
        <f>V132+V148</f>
        <v>970200</v>
      </c>
    </row>
    <row r="132" spans="1:22" ht="81" customHeight="1">
      <c r="A132" s="25">
        <f t="shared" si="6"/>
        <v>101</v>
      </c>
      <c r="B132" s="22" t="s">
        <v>54</v>
      </c>
      <c r="C132" s="23" t="s">
        <v>66</v>
      </c>
      <c r="D132" s="23" t="s">
        <v>53</v>
      </c>
      <c r="E132" s="23"/>
      <c r="F132" s="23"/>
      <c r="G132" s="23"/>
      <c r="H132" s="24"/>
      <c r="N132" s="24">
        <f>N133+N140</f>
        <v>26000</v>
      </c>
      <c r="S132" s="24">
        <v>11000</v>
      </c>
      <c r="T132" s="106"/>
      <c r="U132" s="24">
        <f>U133+U140</f>
        <v>5000</v>
      </c>
      <c r="V132" s="24">
        <f>V133+V140</f>
        <v>3000</v>
      </c>
    </row>
    <row r="133" spans="1:22" ht="42.75" customHeight="1">
      <c r="A133" s="25">
        <f t="shared" si="6"/>
        <v>102</v>
      </c>
      <c r="B133" s="26" t="s">
        <v>137</v>
      </c>
      <c r="C133" s="23" t="s">
        <v>66</v>
      </c>
      <c r="D133" s="23" t="s">
        <v>53</v>
      </c>
      <c r="E133" s="23" t="s">
        <v>167</v>
      </c>
      <c r="F133" s="23"/>
      <c r="G133" s="23"/>
      <c r="H133" s="24"/>
      <c r="N133" s="24">
        <f>N134</f>
        <v>23000</v>
      </c>
      <c r="S133" s="24">
        <v>10000</v>
      </c>
      <c r="T133" s="106"/>
      <c r="U133" s="24">
        <f aca="true" t="shared" si="9" ref="U133:V135">U134</f>
        <v>2000</v>
      </c>
      <c r="V133" s="24">
        <f t="shared" si="9"/>
        <v>3000</v>
      </c>
    </row>
    <row r="134" spans="1:22" ht="76.5">
      <c r="A134" s="25">
        <f t="shared" si="6"/>
        <v>103</v>
      </c>
      <c r="B134" s="50" t="s">
        <v>195</v>
      </c>
      <c r="C134" s="23" t="s">
        <v>66</v>
      </c>
      <c r="D134" s="23" t="s">
        <v>53</v>
      </c>
      <c r="E134" s="23" t="s">
        <v>196</v>
      </c>
      <c r="F134" s="23"/>
      <c r="G134" s="23"/>
      <c r="H134" s="24"/>
      <c r="N134" s="24">
        <f>N135</f>
        <v>23000</v>
      </c>
      <c r="S134" s="24">
        <v>10000</v>
      </c>
      <c r="T134" s="106"/>
      <c r="U134" s="24">
        <f t="shared" si="9"/>
        <v>2000</v>
      </c>
      <c r="V134" s="24">
        <f t="shared" si="9"/>
        <v>3000</v>
      </c>
    </row>
    <row r="135" spans="1:22" ht="93.75" customHeight="1">
      <c r="A135" s="25">
        <f t="shared" si="6"/>
        <v>104</v>
      </c>
      <c r="B135" s="22" t="s">
        <v>55</v>
      </c>
      <c r="C135" s="23" t="s">
        <v>66</v>
      </c>
      <c r="D135" s="23" t="s">
        <v>53</v>
      </c>
      <c r="E135" s="51" t="s">
        <v>221</v>
      </c>
      <c r="F135" s="23"/>
      <c r="G135" s="23" t="s">
        <v>11</v>
      </c>
      <c r="H135" s="24" t="e">
        <f>#REF!</f>
        <v>#REF!</v>
      </c>
      <c r="N135" s="24">
        <f>N136</f>
        <v>23000</v>
      </c>
      <c r="S135" s="24">
        <v>10000</v>
      </c>
      <c r="T135" s="106"/>
      <c r="U135" s="24">
        <f t="shared" si="9"/>
        <v>2000</v>
      </c>
      <c r="V135" s="24">
        <f t="shared" si="9"/>
        <v>3000</v>
      </c>
    </row>
    <row r="136" spans="1:22" ht="51">
      <c r="A136" s="25">
        <f t="shared" si="6"/>
        <v>105</v>
      </c>
      <c r="B136" s="33" t="s">
        <v>284</v>
      </c>
      <c r="C136" s="23" t="s">
        <v>66</v>
      </c>
      <c r="D136" s="23" t="s">
        <v>53</v>
      </c>
      <c r="E136" s="51" t="s">
        <v>221</v>
      </c>
      <c r="F136" s="23" t="s">
        <v>109</v>
      </c>
      <c r="G136" s="23" t="s">
        <v>11</v>
      </c>
      <c r="H136" s="24">
        <f>H138</f>
        <v>10000</v>
      </c>
      <c r="N136" s="24">
        <f>N138</f>
        <v>23000</v>
      </c>
      <c r="S136" s="24">
        <v>10000</v>
      </c>
      <c r="T136" s="106"/>
      <c r="U136" s="24">
        <f>U138</f>
        <v>2000</v>
      </c>
      <c r="V136" s="24">
        <f>V138</f>
        <v>3000</v>
      </c>
    </row>
    <row r="137" spans="1:22" ht="76.5">
      <c r="A137" s="25">
        <f t="shared" si="6"/>
        <v>106</v>
      </c>
      <c r="B137" s="33" t="s">
        <v>264</v>
      </c>
      <c r="C137" s="23" t="s">
        <v>66</v>
      </c>
      <c r="D137" s="23" t="s">
        <v>53</v>
      </c>
      <c r="E137" s="51" t="s">
        <v>221</v>
      </c>
      <c r="F137" s="23" t="s">
        <v>59</v>
      </c>
      <c r="G137" s="23"/>
      <c r="H137" s="24"/>
      <c r="N137" s="24">
        <f>N138</f>
        <v>23000</v>
      </c>
      <c r="S137" s="24">
        <v>10000</v>
      </c>
      <c r="T137" s="106"/>
      <c r="U137" s="24">
        <f>U138</f>
        <v>2000</v>
      </c>
      <c r="V137" s="24">
        <f>V138</f>
        <v>3000</v>
      </c>
    </row>
    <row r="138" spans="1:22" ht="26.25">
      <c r="A138" s="25">
        <f t="shared" si="6"/>
        <v>107</v>
      </c>
      <c r="B138" s="26" t="s">
        <v>304</v>
      </c>
      <c r="C138" s="23" t="s">
        <v>66</v>
      </c>
      <c r="D138" s="23" t="s">
        <v>53</v>
      </c>
      <c r="E138" s="51" t="s">
        <v>221</v>
      </c>
      <c r="F138" s="23" t="s">
        <v>60</v>
      </c>
      <c r="G138" s="23"/>
      <c r="H138" s="24">
        <f>H139</f>
        <v>10000</v>
      </c>
      <c r="N138" s="24">
        <f>N139</f>
        <v>23000</v>
      </c>
      <c r="S138" s="24">
        <v>10000</v>
      </c>
      <c r="T138" s="106"/>
      <c r="U138" s="24">
        <f>U139</f>
        <v>2000</v>
      </c>
      <c r="V138" s="24">
        <f>V139</f>
        <v>3000</v>
      </c>
    </row>
    <row r="139" spans="1:24" s="8" customFormat="1" ht="26.25">
      <c r="A139" s="25">
        <f t="shared" si="6"/>
        <v>108</v>
      </c>
      <c r="B139" s="30" t="s">
        <v>35</v>
      </c>
      <c r="C139" s="23" t="s">
        <v>66</v>
      </c>
      <c r="D139" s="21" t="s">
        <v>53</v>
      </c>
      <c r="E139" s="52" t="s">
        <v>221</v>
      </c>
      <c r="F139" s="21" t="s">
        <v>60</v>
      </c>
      <c r="G139" s="21" t="s">
        <v>34</v>
      </c>
      <c r="H139" s="28">
        <v>10000</v>
      </c>
      <c r="I139" s="16"/>
      <c r="J139" s="16"/>
      <c r="K139" s="16"/>
      <c r="L139" s="16"/>
      <c r="M139" s="16"/>
      <c r="N139" s="127">
        <v>23000</v>
      </c>
      <c r="O139" s="92"/>
      <c r="P139" s="92"/>
      <c r="Q139" s="92"/>
      <c r="R139" s="92"/>
      <c r="S139" s="93">
        <v>10000</v>
      </c>
      <c r="T139" s="85"/>
      <c r="U139" s="28">
        <v>2000</v>
      </c>
      <c r="V139" s="28">
        <v>3000</v>
      </c>
      <c r="W139" s="1"/>
      <c r="X139" s="8">
        <v>20050</v>
      </c>
    </row>
    <row r="140" spans="1:22" ht="26.25">
      <c r="A140" s="25">
        <f t="shared" si="6"/>
        <v>109</v>
      </c>
      <c r="B140" s="22" t="s">
        <v>147</v>
      </c>
      <c r="C140" s="23" t="s">
        <v>66</v>
      </c>
      <c r="D140" s="38"/>
      <c r="E140" s="130" t="s">
        <v>172</v>
      </c>
      <c r="F140" s="38"/>
      <c r="G140" s="40"/>
      <c r="H140" s="28"/>
      <c r="N140" s="24">
        <f aca="true" t="shared" si="10" ref="N140:N146">N141</f>
        <v>3000</v>
      </c>
      <c r="S140" s="24">
        <v>1000</v>
      </c>
      <c r="T140" s="106"/>
      <c r="U140" s="24">
        <f aca="true" t="shared" si="11" ref="U140:V146">U141</f>
        <v>3000</v>
      </c>
      <c r="V140" s="24">
        <f t="shared" si="11"/>
        <v>0</v>
      </c>
    </row>
    <row r="141" spans="1:22" ht="102">
      <c r="A141" s="25">
        <f t="shared" si="6"/>
        <v>110</v>
      </c>
      <c r="B141" s="22" t="s">
        <v>306</v>
      </c>
      <c r="C141" s="23" t="s">
        <v>66</v>
      </c>
      <c r="D141" s="130" t="s">
        <v>53</v>
      </c>
      <c r="E141" s="130" t="s">
        <v>176</v>
      </c>
      <c r="F141" s="38"/>
      <c r="G141" s="40"/>
      <c r="H141" s="28"/>
      <c r="N141" s="24">
        <f>N142</f>
        <v>3000</v>
      </c>
      <c r="S141" s="24">
        <v>1000</v>
      </c>
      <c r="T141" s="106"/>
      <c r="U141" s="24">
        <f>U142</f>
        <v>3000</v>
      </c>
      <c r="V141" s="24">
        <f>V142</f>
        <v>0</v>
      </c>
    </row>
    <row r="142" spans="1:22" ht="102">
      <c r="A142" s="25">
        <f t="shared" si="6"/>
        <v>111</v>
      </c>
      <c r="B142" s="22" t="s">
        <v>273</v>
      </c>
      <c r="C142" s="23" t="s">
        <v>66</v>
      </c>
      <c r="D142" s="130" t="s">
        <v>53</v>
      </c>
      <c r="E142" s="130" t="s">
        <v>176</v>
      </c>
      <c r="F142" s="38"/>
      <c r="G142" s="40"/>
      <c r="H142" s="28"/>
      <c r="N142" s="24">
        <f>N143</f>
        <v>3000</v>
      </c>
      <c r="S142" s="24">
        <v>1000</v>
      </c>
      <c r="T142" s="106"/>
      <c r="U142" s="24">
        <f>U143</f>
        <v>3000</v>
      </c>
      <c r="V142" s="24">
        <f>V143</f>
        <v>0</v>
      </c>
    </row>
    <row r="143" spans="1:22" ht="180" customHeight="1">
      <c r="A143" s="25">
        <f t="shared" si="6"/>
        <v>112</v>
      </c>
      <c r="B143" s="34" t="s">
        <v>197</v>
      </c>
      <c r="C143" s="23" t="s">
        <v>66</v>
      </c>
      <c r="D143" s="130" t="s">
        <v>53</v>
      </c>
      <c r="E143" s="130" t="s">
        <v>222</v>
      </c>
      <c r="F143" s="38"/>
      <c r="G143" s="40"/>
      <c r="H143" s="28"/>
      <c r="N143" s="24">
        <f t="shared" si="10"/>
        <v>3000</v>
      </c>
      <c r="S143" s="24">
        <v>1000</v>
      </c>
      <c r="T143" s="106"/>
      <c r="U143" s="24">
        <f t="shared" si="11"/>
        <v>3000</v>
      </c>
      <c r="V143" s="24">
        <f t="shared" si="11"/>
        <v>0</v>
      </c>
    </row>
    <row r="144" spans="1:22" ht="51">
      <c r="A144" s="25">
        <f t="shared" si="6"/>
        <v>113</v>
      </c>
      <c r="B144" s="33" t="s">
        <v>284</v>
      </c>
      <c r="C144" s="23" t="s">
        <v>66</v>
      </c>
      <c r="D144" s="130" t="s">
        <v>53</v>
      </c>
      <c r="E144" s="130" t="s">
        <v>222</v>
      </c>
      <c r="F144" s="130" t="s">
        <v>109</v>
      </c>
      <c r="G144" s="53"/>
      <c r="H144" s="24"/>
      <c r="I144" s="32"/>
      <c r="J144" s="32"/>
      <c r="K144" s="32"/>
      <c r="L144" s="32"/>
      <c r="M144" s="32"/>
      <c r="N144" s="24">
        <f t="shared" si="10"/>
        <v>3000</v>
      </c>
      <c r="S144" s="24">
        <v>1000</v>
      </c>
      <c r="T144" s="106"/>
      <c r="U144" s="24">
        <f t="shared" si="11"/>
        <v>3000</v>
      </c>
      <c r="V144" s="24">
        <f t="shared" si="11"/>
        <v>0</v>
      </c>
    </row>
    <row r="145" spans="1:22" ht="76.5">
      <c r="A145" s="25">
        <f t="shared" si="6"/>
        <v>114</v>
      </c>
      <c r="B145" s="33" t="s">
        <v>264</v>
      </c>
      <c r="C145" s="23" t="s">
        <v>66</v>
      </c>
      <c r="D145" s="130" t="s">
        <v>53</v>
      </c>
      <c r="E145" s="130" t="s">
        <v>222</v>
      </c>
      <c r="F145" s="130" t="s">
        <v>59</v>
      </c>
      <c r="G145" s="53"/>
      <c r="H145" s="24"/>
      <c r="I145" s="32"/>
      <c r="J145" s="32"/>
      <c r="K145" s="32"/>
      <c r="L145" s="32"/>
      <c r="M145" s="32"/>
      <c r="N145" s="24">
        <f t="shared" si="10"/>
        <v>3000</v>
      </c>
      <c r="S145" s="24">
        <v>1000</v>
      </c>
      <c r="T145" s="106"/>
      <c r="U145" s="24">
        <f t="shared" si="11"/>
        <v>3000</v>
      </c>
      <c r="V145" s="24">
        <f t="shared" si="11"/>
        <v>0</v>
      </c>
    </row>
    <row r="146" spans="1:22" ht="34.5" customHeight="1">
      <c r="A146" s="25">
        <f t="shared" si="6"/>
        <v>115</v>
      </c>
      <c r="B146" s="26" t="s">
        <v>304</v>
      </c>
      <c r="C146" s="23" t="s">
        <v>66</v>
      </c>
      <c r="D146" s="130" t="s">
        <v>53</v>
      </c>
      <c r="E146" s="130" t="s">
        <v>222</v>
      </c>
      <c r="F146" s="130" t="s">
        <v>60</v>
      </c>
      <c r="G146" s="53"/>
      <c r="H146" s="24"/>
      <c r="I146" s="32"/>
      <c r="J146" s="32"/>
      <c r="K146" s="32"/>
      <c r="L146" s="32"/>
      <c r="M146" s="32"/>
      <c r="N146" s="54">
        <f t="shared" si="10"/>
        <v>3000</v>
      </c>
      <c r="O146" s="92"/>
      <c r="P146" s="92"/>
      <c r="Q146" s="92"/>
      <c r="R146" s="92"/>
      <c r="S146" s="115">
        <v>1000</v>
      </c>
      <c r="T146" s="116"/>
      <c r="U146" s="54">
        <f t="shared" si="11"/>
        <v>3000</v>
      </c>
      <c r="V146" s="54">
        <f t="shared" si="11"/>
        <v>0</v>
      </c>
    </row>
    <row r="147" spans="1:23" s="8" customFormat="1" ht="26.25">
      <c r="A147" s="25">
        <f t="shared" si="6"/>
        <v>116</v>
      </c>
      <c r="B147" s="30" t="s">
        <v>35</v>
      </c>
      <c r="C147" s="23" t="s">
        <v>66</v>
      </c>
      <c r="D147" s="38" t="s">
        <v>53</v>
      </c>
      <c r="E147" s="38" t="s">
        <v>222</v>
      </c>
      <c r="F147" s="38" t="s">
        <v>60</v>
      </c>
      <c r="G147" s="91">
        <v>226</v>
      </c>
      <c r="H147" s="28"/>
      <c r="I147" s="16"/>
      <c r="J147" s="16"/>
      <c r="K147" s="16"/>
      <c r="L147" s="16"/>
      <c r="M147" s="16"/>
      <c r="N147" s="28">
        <v>3000</v>
      </c>
      <c r="O147" s="92"/>
      <c r="P147" s="92"/>
      <c r="Q147" s="92"/>
      <c r="R147" s="92"/>
      <c r="S147" s="93">
        <v>1000</v>
      </c>
      <c r="T147" s="85"/>
      <c r="U147" s="28">
        <v>3000</v>
      </c>
      <c r="V147" s="28">
        <v>0</v>
      </c>
      <c r="W147" s="1">
        <v>1000</v>
      </c>
    </row>
    <row r="148" spans="1:22" ht="26.25">
      <c r="A148" s="25">
        <f t="shared" si="6"/>
        <v>117</v>
      </c>
      <c r="B148" s="22" t="s">
        <v>115</v>
      </c>
      <c r="C148" s="23" t="s">
        <v>66</v>
      </c>
      <c r="D148" s="23" t="s">
        <v>69</v>
      </c>
      <c r="E148" s="23"/>
      <c r="F148" s="23"/>
      <c r="G148" s="49" t="s">
        <v>11</v>
      </c>
      <c r="H148" s="24" t="e">
        <f>H149</f>
        <v>#REF!</v>
      </c>
      <c r="N148" s="24">
        <f>N149+N175</f>
        <v>2551063.39</v>
      </c>
      <c r="S148" s="24">
        <v>725100</v>
      </c>
      <c r="T148" s="106"/>
      <c r="U148" s="24">
        <f>U149+U175</f>
        <v>964720.8</v>
      </c>
      <c r="V148" s="24">
        <f>V149+V175</f>
        <v>967200</v>
      </c>
    </row>
    <row r="149" spans="1:22" ht="26.25">
      <c r="A149" s="25">
        <f t="shared" si="6"/>
        <v>118</v>
      </c>
      <c r="B149" s="26" t="s">
        <v>137</v>
      </c>
      <c r="C149" s="23" t="s">
        <v>66</v>
      </c>
      <c r="D149" s="23" t="s">
        <v>69</v>
      </c>
      <c r="E149" s="23" t="s">
        <v>167</v>
      </c>
      <c r="F149" s="23"/>
      <c r="G149" s="49"/>
      <c r="H149" s="24" t="e">
        <f>H150</f>
        <v>#REF!</v>
      </c>
      <c r="N149" s="24">
        <f>N150</f>
        <v>2529063.39</v>
      </c>
      <c r="S149" s="24">
        <v>703100</v>
      </c>
      <c r="T149" s="106"/>
      <c r="U149" s="24">
        <f>U150</f>
        <v>942720.8</v>
      </c>
      <c r="V149" s="24">
        <f>V150</f>
        <v>967200</v>
      </c>
    </row>
    <row r="150" spans="1:22" ht="106.5" customHeight="1">
      <c r="A150" s="25">
        <f aca="true" t="shared" si="12" ref="A150:A232">A149+1</f>
        <v>119</v>
      </c>
      <c r="B150" s="22" t="s">
        <v>152</v>
      </c>
      <c r="C150" s="23" t="s">
        <v>66</v>
      </c>
      <c r="D150" s="23" t="s">
        <v>69</v>
      </c>
      <c r="E150" s="23" t="s">
        <v>187</v>
      </c>
      <c r="F150" s="23"/>
      <c r="G150" s="49"/>
      <c r="H150" s="24" t="e">
        <f>H152+H164</f>
        <v>#REF!</v>
      </c>
      <c r="N150" s="24">
        <f>N151+N163+N184</f>
        <v>2529063.39</v>
      </c>
      <c r="S150" s="24">
        <v>703100</v>
      </c>
      <c r="T150" s="106"/>
      <c r="U150" s="24">
        <f>U151+U163+U184</f>
        <v>942720.8</v>
      </c>
      <c r="V150" s="24">
        <f>V151+V163+V184</f>
        <v>967200</v>
      </c>
    </row>
    <row r="151" spans="1:22" ht="102" customHeight="1">
      <c r="A151" s="25">
        <f t="shared" si="12"/>
        <v>120</v>
      </c>
      <c r="B151" s="31" t="s">
        <v>204</v>
      </c>
      <c r="C151" s="23" t="s">
        <v>66</v>
      </c>
      <c r="D151" s="23" t="s">
        <v>69</v>
      </c>
      <c r="E151" s="23" t="s">
        <v>238</v>
      </c>
      <c r="F151" s="23"/>
      <c r="G151" s="49"/>
      <c r="H151" s="24"/>
      <c r="N151" s="24">
        <f>N152</f>
        <v>1737863.3900000001</v>
      </c>
      <c r="S151" s="24">
        <v>518700</v>
      </c>
      <c r="T151" s="106"/>
      <c r="U151" s="24">
        <f>U152</f>
        <v>781720.8</v>
      </c>
      <c r="V151" s="24">
        <f>V152</f>
        <v>781200</v>
      </c>
    </row>
    <row r="152" spans="1:22" ht="153">
      <c r="A152" s="25">
        <f t="shared" si="12"/>
        <v>121</v>
      </c>
      <c r="B152" s="26" t="s">
        <v>142</v>
      </c>
      <c r="C152" s="23" t="s">
        <v>66</v>
      </c>
      <c r="D152" s="23" t="s">
        <v>69</v>
      </c>
      <c r="E152" s="23" t="s">
        <v>238</v>
      </c>
      <c r="F152" s="23" t="s">
        <v>43</v>
      </c>
      <c r="G152" s="49"/>
      <c r="H152" s="24">
        <f>H153</f>
        <v>672000</v>
      </c>
      <c r="N152" s="24">
        <f>N153</f>
        <v>1737863.3900000001</v>
      </c>
      <c r="S152" s="24">
        <v>518700</v>
      </c>
      <c r="T152" s="106"/>
      <c r="U152" s="24">
        <f>U153</f>
        <v>781720.8</v>
      </c>
      <c r="V152" s="24">
        <f>V153</f>
        <v>781200</v>
      </c>
    </row>
    <row r="153" spans="1:22" ht="51">
      <c r="A153" s="25">
        <f t="shared" si="12"/>
        <v>122</v>
      </c>
      <c r="B153" s="26" t="s">
        <v>106</v>
      </c>
      <c r="C153" s="23" t="s">
        <v>66</v>
      </c>
      <c r="D153" s="23" t="s">
        <v>69</v>
      </c>
      <c r="E153" s="23" t="s">
        <v>238</v>
      </c>
      <c r="F153" s="23" t="s">
        <v>44</v>
      </c>
      <c r="G153" s="49"/>
      <c r="H153" s="24">
        <f>H154</f>
        <v>672000</v>
      </c>
      <c r="N153" s="24">
        <f>N154+N161+N157</f>
        <v>1737863.3900000001</v>
      </c>
      <c r="S153" s="24">
        <v>518700</v>
      </c>
      <c r="T153" s="106"/>
      <c r="U153" s="24">
        <f>U154+U161+U157</f>
        <v>781720.8</v>
      </c>
      <c r="V153" s="24">
        <f>V154+V161+V157</f>
        <v>781200</v>
      </c>
    </row>
    <row r="154" spans="1:22" ht="40.5" customHeight="1">
      <c r="A154" s="25">
        <f t="shared" si="12"/>
        <v>123</v>
      </c>
      <c r="B154" s="26" t="s">
        <v>262</v>
      </c>
      <c r="C154" s="23" t="s">
        <v>66</v>
      </c>
      <c r="D154" s="23" t="s">
        <v>69</v>
      </c>
      <c r="E154" s="23" t="s">
        <v>238</v>
      </c>
      <c r="F154" s="23" t="s">
        <v>107</v>
      </c>
      <c r="G154" s="49"/>
      <c r="H154" s="24">
        <f>H155+H162</f>
        <v>672000</v>
      </c>
      <c r="N154" s="24">
        <f>N155+N156</f>
        <v>1320000</v>
      </c>
      <c r="S154" s="24">
        <v>518700</v>
      </c>
      <c r="T154" s="106"/>
      <c r="U154" s="24">
        <f>U155+U156</f>
        <v>600400</v>
      </c>
      <c r="V154" s="24">
        <f>V155+V156</f>
        <v>600000</v>
      </c>
    </row>
    <row r="155" spans="1:24" ht="26.25">
      <c r="A155" s="25">
        <f t="shared" si="12"/>
        <v>124</v>
      </c>
      <c r="B155" s="30" t="s">
        <v>20</v>
      </c>
      <c r="C155" s="23" t="s">
        <v>66</v>
      </c>
      <c r="D155" s="21" t="s">
        <v>69</v>
      </c>
      <c r="E155" s="21" t="s">
        <v>238</v>
      </c>
      <c r="F155" s="21" t="s">
        <v>107</v>
      </c>
      <c r="G155" s="21" t="s">
        <v>19</v>
      </c>
      <c r="H155" s="28">
        <v>521000</v>
      </c>
      <c r="N155" s="127">
        <v>1320000</v>
      </c>
      <c r="O155" s="95"/>
      <c r="P155" s="95"/>
      <c r="Q155" s="95"/>
      <c r="R155" s="95"/>
      <c r="S155" s="107">
        <v>398400</v>
      </c>
      <c r="T155" s="90"/>
      <c r="U155" s="28">
        <v>600400</v>
      </c>
      <c r="V155" s="28">
        <v>600000</v>
      </c>
      <c r="W155" s="16">
        <v>1299755.2</v>
      </c>
      <c r="X155" s="95">
        <v>150000</v>
      </c>
    </row>
    <row r="156" spans="1:23" s="8" customFormat="1" ht="52.5" hidden="1">
      <c r="A156" s="25"/>
      <c r="B156" s="29" t="s">
        <v>328</v>
      </c>
      <c r="C156" s="23" t="s">
        <v>66</v>
      </c>
      <c r="D156" s="38" t="s">
        <v>69</v>
      </c>
      <c r="E156" s="38" t="s">
        <v>238</v>
      </c>
      <c r="F156" s="38" t="s">
        <v>107</v>
      </c>
      <c r="G156" s="38" t="s">
        <v>329</v>
      </c>
      <c r="H156" s="28"/>
      <c r="I156" s="16"/>
      <c r="J156" s="16"/>
      <c r="K156" s="16"/>
      <c r="L156" s="16"/>
      <c r="M156" s="16"/>
      <c r="N156" s="28">
        <v>0</v>
      </c>
      <c r="O156" s="95"/>
      <c r="P156" s="95"/>
      <c r="Q156" s="95"/>
      <c r="R156" s="95"/>
      <c r="S156" s="107"/>
      <c r="T156" s="90"/>
      <c r="U156" s="28">
        <v>0</v>
      </c>
      <c r="V156" s="28">
        <v>0</v>
      </c>
      <c r="W156" s="1"/>
    </row>
    <row r="157" spans="1:22" ht="102" hidden="1">
      <c r="A157" s="25">
        <f>A155+1</f>
        <v>125</v>
      </c>
      <c r="B157" s="48" t="s">
        <v>169</v>
      </c>
      <c r="C157" s="23" t="s">
        <v>66</v>
      </c>
      <c r="D157" s="23" t="s">
        <v>69</v>
      </c>
      <c r="E157" s="23" t="s">
        <v>247</v>
      </c>
      <c r="F157" s="23" t="s">
        <v>108</v>
      </c>
      <c r="G157" s="21"/>
      <c r="H157" s="28">
        <v>1000</v>
      </c>
      <c r="N157" s="24">
        <f>N158+N159+N160</f>
        <v>0</v>
      </c>
      <c r="S157" s="28">
        <v>2000</v>
      </c>
      <c r="T157" s="90"/>
      <c r="U157" s="24">
        <f>U158+U159+U160</f>
        <v>0</v>
      </c>
      <c r="V157" s="24">
        <f>V158+V159+V160</f>
        <v>0</v>
      </c>
    </row>
    <row r="158" spans="1:23" s="8" customFormat="1" ht="26.25" hidden="1">
      <c r="A158" s="25">
        <f>A157+1</f>
        <v>126</v>
      </c>
      <c r="B158" s="27" t="s">
        <v>22</v>
      </c>
      <c r="C158" s="23" t="s">
        <v>66</v>
      </c>
      <c r="D158" s="21" t="s">
        <v>69</v>
      </c>
      <c r="E158" s="21" t="s">
        <v>247</v>
      </c>
      <c r="F158" s="21" t="s">
        <v>108</v>
      </c>
      <c r="G158" s="21" t="s">
        <v>21</v>
      </c>
      <c r="H158" s="28"/>
      <c r="I158" s="16"/>
      <c r="J158" s="16"/>
      <c r="K158" s="16"/>
      <c r="L158" s="16"/>
      <c r="M158" s="16"/>
      <c r="N158" s="28">
        <v>0</v>
      </c>
      <c r="O158" s="16"/>
      <c r="P158" s="16"/>
      <c r="Q158" s="16"/>
      <c r="R158" s="16"/>
      <c r="S158" s="28">
        <v>2000</v>
      </c>
      <c r="T158" s="90"/>
      <c r="U158" s="28">
        <v>0</v>
      </c>
      <c r="V158" s="28">
        <v>0</v>
      </c>
      <c r="W158" s="1"/>
    </row>
    <row r="159" spans="1:23" s="8" customFormat="1" ht="26.25" hidden="1">
      <c r="A159" s="25"/>
      <c r="B159" s="29" t="s">
        <v>320</v>
      </c>
      <c r="C159" s="23" t="s">
        <v>66</v>
      </c>
      <c r="D159" s="38" t="s">
        <v>69</v>
      </c>
      <c r="E159" s="21" t="s">
        <v>247</v>
      </c>
      <c r="F159" s="38" t="s">
        <v>108</v>
      </c>
      <c r="G159" s="38" t="s">
        <v>321</v>
      </c>
      <c r="H159" s="28"/>
      <c r="I159" s="16"/>
      <c r="J159" s="16"/>
      <c r="K159" s="16"/>
      <c r="L159" s="16"/>
      <c r="M159" s="16"/>
      <c r="N159" s="28">
        <v>0</v>
      </c>
      <c r="O159" s="16"/>
      <c r="P159" s="16"/>
      <c r="Q159" s="16"/>
      <c r="R159" s="16"/>
      <c r="S159" s="28"/>
      <c r="T159" s="90"/>
      <c r="U159" s="28">
        <v>0</v>
      </c>
      <c r="V159" s="28">
        <v>0</v>
      </c>
      <c r="W159" s="1"/>
    </row>
    <row r="160" spans="1:23" s="8" customFormat="1" ht="26.25" hidden="1">
      <c r="A160" s="25"/>
      <c r="B160" s="29" t="s">
        <v>327</v>
      </c>
      <c r="C160" s="23" t="s">
        <v>66</v>
      </c>
      <c r="D160" s="38" t="s">
        <v>69</v>
      </c>
      <c r="E160" s="21" t="s">
        <v>247</v>
      </c>
      <c r="F160" s="38" t="s">
        <v>108</v>
      </c>
      <c r="G160" s="38" t="s">
        <v>34</v>
      </c>
      <c r="H160" s="28"/>
      <c r="I160" s="16"/>
      <c r="J160" s="16"/>
      <c r="K160" s="16"/>
      <c r="L160" s="16"/>
      <c r="M160" s="16"/>
      <c r="N160" s="28">
        <v>0</v>
      </c>
      <c r="O160" s="16"/>
      <c r="P160" s="16"/>
      <c r="Q160" s="16"/>
      <c r="R160" s="16"/>
      <c r="S160" s="28"/>
      <c r="T160" s="90"/>
      <c r="U160" s="28">
        <v>0</v>
      </c>
      <c r="V160" s="28">
        <v>0</v>
      </c>
      <c r="W160" s="1"/>
    </row>
    <row r="161" spans="1:23" ht="102">
      <c r="A161" s="25">
        <f>A155+1</f>
        <v>125</v>
      </c>
      <c r="B161" s="33" t="s">
        <v>263</v>
      </c>
      <c r="C161" s="23" t="s">
        <v>66</v>
      </c>
      <c r="D161" s="23" t="s">
        <v>69</v>
      </c>
      <c r="E161" s="23" t="s">
        <v>238</v>
      </c>
      <c r="F161" s="23" t="s">
        <v>122</v>
      </c>
      <c r="G161" s="23"/>
      <c r="H161" s="24"/>
      <c r="I161" s="32"/>
      <c r="J161" s="32"/>
      <c r="K161" s="32"/>
      <c r="L161" s="32"/>
      <c r="M161" s="32"/>
      <c r="N161" s="24">
        <f>N162</f>
        <v>417863.39</v>
      </c>
      <c r="S161" s="24">
        <v>120300</v>
      </c>
      <c r="T161" s="106"/>
      <c r="U161" s="24">
        <f>U162</f>
        <v>181320.8</v>
      </c>
      <c r="V161" s="24">
        <f>V162</f>
        <v>181200</v>
      </c>
      <c r="W161" s="16"/>
    </row>
    <row r="162" spans="1:24" s="8" customFormat="1" ht="26.25">
      <c r="A162" s="25">
        <f t="shared" si="12"/>
        <v>126</v>
      </c>
      <c r="B162" s="30" t="s">
        <v>24</v>
      </c>
      <c r="C162" s="23" t="s">
        <v>66</v>
      </c>
      <c r="D162" s="21" t="s">
        <v>69</v>
      </c>
      <c r="E162" s="21" t="s">
        <v>238</v>
      </c>
      <c r="F162" s="21" t="s">
        <v>122</v>
      </c>
      <c r="G162" s="21" t="s">
        <v>23</v>
      </c>
      <c r="H162" s="28">
        <v>151000</v>
      </c>
      <c r="I162" s="16"/>
      <c r="J162" s="16"/>
      <c r="K162" s="16"/>
      <c r="L162" s="16"/>
      <c r="M162" s="16"/>
      <c r="N162" s="127">
        <v>417863.39</v>
      </c>
      <c r="O162" s="16"/>
      <c r="P162" s="16"/>
      <c r="Q162" s="16"/>
      <c r="R162" s="16"/>
      <c r="S162" s="28">
        <v>120300</v>
      </c>
      <c r="T162" s="90"/>
      <c r="U162" s="28">
        <v>181320.8</v>
      </c>
      <c r="V162" s="28">
        <v>181200</v>
      </c>
      <c r="W162" s="16">
        <v>402112.99</v>
      </c>
      <c r="X162" s="8">
        <v>50000</v>
      </c>
    </row>
    <row r="163" spans="1:22" ht="102">
      <c r="A163" s="25">
        <f t="shared" si="12"/>
        <v>127</v>
      </c>
      <c r="B163" s="26" t="s">
        <v>205</v>
      </c>
      <c r="C163" s="23" t="s">
        <v>66</v>
      </c>
      <c r="D163" s="23" t="s">
        <v>69</v>
      </c>
      <c r="E163" s="23" t="s">
        <v>247</v>
      </c>
      <c r="F163" s="23"/>
      <c r="G163" s="23"/>
      <c r="H163" s="24"/>
      <c r="I163" s="32"/>
      <c r="J163" s="32"/>
      <c r="K163" s="32"/>
      <c r="L163" s="32"/>
      <c r="M163" s="32"/>
      <c r="N163" s="24">
        <f>N164</f>
        <v>790200</v>
      </c>
      <c r="S163" s="24">
        <v>183400</v>
      </c>
      <c r="T163" s="106"/>
      <c r="U163" s="24">
        <f aca="true" t="shared" si="13" ref="U163:V165">U164</f>
        <v>160000</v>
      </c>
      <c r="V163" s="24">
        <f t="shared" si="13"/>
        <v>185000</v>
      </c>
    </row>
    <row r="164" spans="1:22" ht="51">
      <c r="A164" s="25">
        <f t="shared" si="12"/>
        <v>128</v>
      </c>
      <c r="B164" s="33" t="s">
        <v>284</v>
      </c>
      <c r="C164" s="23" t="s">
        <v>66</v>
      </c>
      <c r="D164" s="23" t="s">
        <v>69</v>
      </c>
      <c r="E164" s="23" t="s">
        <v>247</v>
      </c>
      <c r="F164" s="23" t="s">
        <v>109</v>
      </c>
      <c r="G164" s="21"/>
      <c r="H164" s="24" t="e">
        <f>#REF!</f>
        <v>#REF!</v>
      </c>
      <c r="N164" s="24">
        <f>N165</f>
        <v>790200</v>
      </c>
      <c r="S164" s="24">
        <v>183400</v>
      </c>
      <c r="T164" s="106"/>
      <c r="U164" s="24">
        <f t="shared" si="13"/>
        <v>160000</v>
      </c>
      <c r="V164" s="24">
        <f t="shared" si="13"/>
        <v>185000</v>
      </c>
    </row>
    <row r="165" spans="1:22" ht="76.5">
      <c r="A165" s="25">
        <f t="shared" si="12"/>
        <v>129</v>
      </c>
      <c r="B165" s="33" t="s">
        <v>264</v>
      </c>
      <c r="C165" s="23" t="s">
        <v>66</v>
      </c>
      <c r="D165" s="23" t="s">
        <v>69</v>
      </c>
      <c r="E165" s="23" t="s">
        <v>247</v>
      </c>
      <c r="F165" s="23" t="s">
        <v>60</v>
      </c>
      <c r="G165" s="21"/>
      <c r="H165" s="24"/>
      <c r="N165" s="24">
        <f>N166</f>
        <v>790200</v>
      </c>
      <c r="S165" s="24">
        <v>183400</v>
      </c>
      <c r="T165" s="106"/>
      <c r="U165" s="24">
        <f t="shared" si="13"/>
        <v>160000</v>
      </c>
      <c r="V165" s="24">
        <f t="shared" si="13"/>
        <v>185000</v>
      </c>
    </row>
    <row r="166" spans="1:22" ht="28.5" customHeight="1">
      <c r="A166" s="25">
        <f t="shared" si="12"/>
        <v>130</v>
      </c>
      <c r="B166" s="26" t="s">
        <v>304</v>
      </c>
      <c r="C166" s="23" t="s">
        <v>66</v>
      </c>
      <c r="D166" s="23" t="s">
        <v>69</v>
      </c>
      <c r="E166" s="23" t="s">
        <v>247</v>
      </c>
      <c r="F166" s="23" t="s">
        <v>60</v>
      </c>
      <c r="G166" s="23"/>
      <c r="H166" s="24" t="e">
        <f>H167+#REF!+#REF!+H168+H169+H170</f>
        <v>#REF!</v>
      </c>
      <c r="N166" s="24">
        <f>N167+N168+N169+N170+N171+N172+N173+N174</f>
        <v>790200</v>
      </c>
      <c r="S166" s="24">
        <v>183400</v>
      </c>
      <c r="T166" s="106"/>
      <c r="U166" s="24">
        <f>U167+U168+U169+U170+U171+U172+U173+U174</f>
        <v>160000</v>
      </c>
      <c r="V166" s="24">
        <f>V167+V168+V169+V170+V171+V172+V173+V174</f>
        <v>185000</v>
      </c>
    </row>
    <row r="167" spans="1:24" s="8" customFormat="1" ht="26.25">
      <c r="A167" s="25">
        <f t="shared" si="12"/>
        <v>131</v>
      </c>
      <c r="B167" s="30" t="s">
        <v>31</v>
      </c>
      <c r="C167" s="23" t="s">
        <v>66</v>
      </c>
      <c r="D167" s="21" t="s">
        <v>69</v>
      </c>
      <c r="E167" s="21" t="s">
        <v>247</v>
      </c>
      <c r="F167" s="21" t="s">
        <v>60</v>
      </c>
      <c r="G167" s="21" t="s">
        <v>30</v>
      </c>
      <c r="H167" s="28">
        <v>90000</v>
      </c>
      <c r="I167" s="16"/>
      <c r="J167" s="16"/>
      <c r="K167" s="16"/>
      <c r="L167" s="16"/>
      <c r="M167" s="16"/>
      <c r="N167" s="127">
        <v>370000</v>
      </c>
      <c r="O167" s="92"/>
      <c r="P167" s="92"/>
      <c r="Q167" s="92"/>
      <c r="R167" s="92"/>
      <c r="S167" s="93">
        <v>116000</v>
      </c>
      <c r="T167" s="85"/>
      <c r="U167" s="28">
        <v>120000</v>
      </c>
      <c r="V167" s="28">
        <v>120000</v>
      </c>
      <c r="W167" s="1">
        <v>163708.84</v>
      </c>
      <c r="X167" s="8">
        <v>100000</v>
      </c>
    </row>
    <row r="168" spans="1:24" s="8" customFormat="1" ht="26.25">
      <c r="A168" s="25">
        <f t="shared" si="12"/>
        <v>132</v>
      </c>
      <c r="B168" s="30" t="s">
        <v>35</v>
      </c>
      <c r="C168" s="23" t="s">
        <v>66</v>
      </c>
      <c r="D168" s="21" t="s">
        <v>69</v>
      </c>
      <c r="E168" s="21" t="s">
        <v>247</v>
      </c>
      <c r="F168" s="21" t="s">
        <v>60</v>
      </c>
      <c r="G168" s="21" t="s">
        <v>34</v>
      </c>
      <c r="H168" s="28">
        <v>5000</v>
      </c>
      <c r="I168" s="16"/>
      <c r="J168" s="16"/>
      <c r="K168" s="16"/>
      <c r="L168" s="16"/>
      <c r="M168" s="16"/>
      <c r="N168" s="127">
        <v>25000</v>
      </c>
      <c r="O168" s="92"/>
      <c r="P168" s="92"/>
      <c r="Q168" s="92"/>
      <c r="R168" s="92"/>
      <c r="S168" s="93">
        <v>10000</v>
      </c>
      <c r="T168" s="85"/>
      <c r="U168" s="28">
        <v>3000</v>
      </c>
      <c r="V168" s="28">
        <v>7000</v>
      </c>
      <c r="W168" s="1"/>
      <c r="X168" s="8">
        <v>20000</v>
      </c>
    </row>
    <row r="169" spans="1:24" s="8" customFormat="1" ht="26.25" customHeight="1">
      <c r="A169" s="25">
        <f t="shared" si="12"/>
        <v>133</v>
      </c>
      <c r="B169" s="96" t="s">
        <v>332</v>
      </c>
      <c r="C169" s="23" t="s">
        <v>66</v>
      </c>
      <c r="D169" s="21" t="s">
        <v>69</v>
      </c>
      <c r="E169" s="21" t="s">
        <v>247</v>
      </c>
      <c r="F169" s="21" t="s">
        <v>60</v>
      </c>
      <c r="G169" s="21" t="s">
        <v>330</v>
      </c>
      <c r="H169" s="28">
        <v>30000</v>
      </c>
      <c r="I169" s="16"/>
      <c r="J169" s="16"/>
      <c r="K169" s="16"/>
      <c r="L169" s="16"/>
      <c r="M169" s="16"/>
      <c r="N169" s="127">
        <v>140000</v>
      </c>
      <c r="O169" s="95"/>
      <c r="P169" s="95"/>
      <c r="Q169" s="95"/>
      <c r="R169" s="95"/>
      <c r="S169" s="107">
        <v>38400</v>
      </c>
      <c r="T169" s="117"/>
      <c r="U169" s="28">
        <v>25000</v>
      </c>
      <c r="V169" s="28">
        <v>40000</v>
      </c>
      <c r="W169" s="1">
        <v>36380</v>
      </c>
      <c r="X169" s="8">
        <v>50000</v>
      </c>
    </row>
    <row r="170" spans="1:24" s="8" customFormat="1" ht="26.25" customHeight="1">
      <c r="A170" s="25">
        <f t="shared" si="12"/>
        <v>134</v>
      </c>
      <c r="B170" s="96" t="s">
        <v>333</v>
      </c>
      <c r="C170" s="23" t="s">
        <v>66</v>
      </c>
      <c r="D170" s="21" t="s">
        <v>69</v>
      </c>
      <c r="E170" s="21" t="s">
        <v>247</v>
      </c>
      <c r="F170" s="21" t="s">
        <v>60</v>
      </c>
      <c r="G170" s="21" t="s">
        <v>331</v>
      </c>
      <c r="H170" s="28">
        <v>16000</v>
      </c>
      <c r="I170" s="16"/>
      <c r="J170" s="16"/>
      <c r="K170" s="16"/>
      <c r="L170" s="16"/>
      <c r="M170" s="16"/>
      <c r="N170" s="127">
        <v>52000</v>
      </c>
      <c r="O170" s="92"/>
      <c r="P170" s="92"/>
      <c r="Q170" s="92"/>
      <c r="R170" s="92"/>
      <c r="S170" s="93">
        <v>19000</v>
      </c>
      <c r="T170" s="85"/>
      <c r="U170" s="28">
        <v>2000</v>
      </c>
      <c r="V170" s="28">
        <v>10000</v>
      </c>
      <c r="W170" s="1"/>
      <c r="X170" s="8">
        <v>50000</v>
      </c>
    </row>
    <row r="171" spans="1:23" s="8" customFormat="1" ht="67.5" customHeight="1" hidden="1">
      <c r="A171" s="25"/>
      <c r="B171" s="29" t="s">
        <v>334</v>
      </c>
      <c r="C171" s="23" t="s">
        <v>66</v>
      </c>
      <c r="D171" s="38" t="s">
        <v>69</v>
      </c>
      <c r="E171" s="38" t="s">
        <v>247</v>
      </c>
      <c r="F171" s="38" t="s">
        <v>60</v>
      </c>
      <c r="G171" s="38" t="s">
        <v>338</v>
      </c>
      <c r="H171" s="28"/>
      <c r="I171" s="16"/>
      <c r="J171" s="16"/>
      <c r="K171" s="16"/>
      <c r="L171" s="16"/>
      <c r="M171" s="16"/>
      <c r="N171" s="28"/>
      <c r="O171" s="92"/>
      <c r="P171" s="92"/>
      <c r="Q171" s="92"/>
      <c r="R171" s="92"/>
      <c r="S171" s="93"/>
      <c r="T171" s="85"/>
      <c r="U171" s="28"/>
      <c r="V171" s="28"/>
      <c r="W171" s="1"/>
    </row>
    <row r="172" spans="1:24" s="8" customFormat="1" ht="67.5" customHeight="1">
      <c r="A172" s="25"/>
      <c r="B172" s="29" t="s">
        <v>335</v>
      </c>
      <c r="C172" s="23" t="s">
        <v>66</v>
      </c>
      <c r="D172" s="38" t="s">
        <v>69</v>
      </c>
      <c r="E172" s="38" t="s">
        <v>247</v>
      </c>
      <c r="F172" s="38" t="s">
        <v>60</v>
      </c>
      <c r="G172" s="38" t="s">
        <v>339</v>
      </c>
      <c r="H172" s="28"/>
      <c r="I172" s="16"/>
      <c r="J172" s="16"/>
      <c r="K172" s="16"/>
      <c r="L172" s="16"/>
      <c r="M172" s="16"/>
      <c r="N172" s="127">
        <v>170200</v>
      </c>
      <c r="O172" s="92"/>
      <c r="P172" s="92"/>
      <c r="Q172" s="92"/>
      <c r="R172" s="92"/>
      <c r="S172" s="93"/>
      <c r="T172" s="85"/>
      <c r="U172" s="28">
        <v>7000</v>
      </c>
      <c r="V172" s="28">
        <v>5000</v>
      </c>
      <c r="W172" s="2">
        <v>107001</v>
      </c>
      <c r="X172" s="8">
        <v>20000</v>
      </c>
    </row>
    <row r="173" spans="1:24" s="8" customFormat="1" ht="67.5" customHeight="1">
      <c r="A173" s="25"/>
      <c r="B173" s="29" t="s">
        <v>336</v>
      </c>
      <c r="C173" s="23" t="s">
        <v>66</v>
      </c>
      <c r="D173" s="38" t="s">
        <v>69</v>
      </c>
      <c r="E173" s="38" t="s">
        <v>247</v>
      </c>
      <c r="F173" s="38" t="s">
        <v>60</v>
      </c>
      <c r="G173" s="38" t="s">
        <v>340</v>
      </c>
      <c r="H173" s="28"/>
      <c r="I173" s="16"/>
      <c r="J173" s="16"/>
      <c r="K173" s="16"/>
      <c r="L173" s="16"/>
      <c r="M173" s="16"/>
      <c r="N173" s="127">
        <v>12000</v>
      </c>
      <c r="O173" s="92"/>
      <c r="P173" s="92"/>
      <c r="Q173" s="92"/>
      <c r="R173" s="92"/>
      <c r="S173" s="93"/>
      <c r="T173" s="85"/>
      <c r="U173" s="28">
        <v>2000</v>
      </c>
      <c r="V173" s="28">
        <v>2000</v>
      </c>
      <c r="W173" s="1"/>
      <c r="X173" s="8">
        <v>10000</v>
      </c>
    </row>
    <row r="174" spans="1:24" s="8" customFormat="1" ht="67.5" customHeight="1">
      <c r="A174" s="25"/>
      <c r="B174" s="29" t="s">
        <v>337</v>
      </c>
      <c r="C174" s="23" t="s">
        <v>66</v>
      </c>
      <c r="D174" s="38" t="s">
        <v>69</v>
      </c>
      <c r="E174" s="38" t="s">
        <v>247</v>
      </c>
      <c r="F174" s="38" t="s">
        <v>60</v>
      </c>
      <c r="G174" s="38" t="s">
        <v>341</v>
      </c>
      <c r="H174" s="28"/>
      <c r="I174" s="16"/>
      <c r="J174" s="16"/>
      <c r="K174" s="16"/>
      <c r="L174" s="16"/>
      <c r="M174" s="16"/>
      <c r="N174" s="127">
        <v>21000</v>
      </c>
      <c r="O174" s="92"/>
      <c r="P174" s="92"/>
      <c r="Q174" s="92"/>
      <c r="R174" s="92"/>
      <c r="S174" s="93"/>
      <c r="T174" s="85"/>
      <c r="U174" s="28">
        <v>1000</v>
      </c>
      <c r="V174" s="28">
        <v>1000</v>
      </c>
      <c r="W174" s="1"/>
      <c r="X174" s="8">
        <v>20000</v>
      </c>
    </row>
    <row r="175" spans="1:22" ht="26.25">
      <c r="A175" s="25">
        <f>A170+1</f>
        <v>135</v>
      </c>
      <c r="B175" s="55" t="s">
        <v>147</v>
      </c>
      <c r="C175" s="23" t="s">
        <v>66</v>
      </c>
      <c r="D175" s="23" t="s">
        <v>69</v>
      </c>
      <c r="E175" s="23" t="s">
        <v>172</v>
      </c>
      <c r="F175" s="21"/>
      <c r="G175" s="21"/>
      <c r="H175" s="28"/>
      <c r="N175" s="24">
        <f>N176</f>
        <v>22000</v>
      </c>
      <c r="S175" s="24">
        <v>22000</v>
      </c>
      <c r="T175" s="106"/>
      <c r="U175" s="24">
        <f>U176</f>
        <v>22000</v>
      </c>
      <c r="V175" s="24">
        <f>V176</f>
        <v>0</v>
      </c>
    </row>
    <row r="176" spans="1:22" ht="108.75" customHeight="1">
      <c r="A176" s="25">
        <f t="shared" si="12"/>
        <v>136</v>
      </c>
      <c r="B176" s="56" t="s">
        <v>307</v>
      </c>
      <c r="C176" s="23" t="s">
        <v>66</v>
      </c>
      <c r="D176" s="23" t="s">
        <v>69</v>
      </c>
      <c r="E176" s="23" t="s">
        <v>177</v>
      </c>
      <c r="F176" s="23"/>
      <c r="G176" s="23"/>
      <c r="H176" s="24"/>
      <c r="I176" s="32"/>
      <c r="J176" s="32"/>
      <c r="K176" s="32"/>
      <c r="L176" s="32"/>
      <c r="M176" s="32"/>
      <c r="N176" s="24">
        <f>N179</f>
        <v>22000</v>
      </c>
      <c r="S176" s="24">
        <v>22000</v>
      </c>
      <c r="T176" s="106"/>
      <c r="U176" s="24">
        <f>U179</f>
        <v>22000</v>
      </c>
      <c r="V176" s="24">
        <f>V179</f>
        <v>0</v>
      </c>
    </row>
    <row r="177" spans="1:22" ht="77.25" customHeight="1">
      <c r="A177" s="25">
        <f t="shared" si="12"/>
        <v>137</v>
      </c>
      <c r="B177" s="56" t="s">
        <v>272</v>
      </c>
      <c r="C177" s="23" t="s">
        <v>66</v>
      </c>
      <c r="D177" s="23" t="s">
        <v>69</v>
      </c>
      <c r="E177" s="23" t="s">
        <v>177</v>
      </c>
      <c r="F177" s="23"/>
      <c r="G177" s="23"/>
      <c r="H177" s="24"/>
      <c r="I177" s="32"/>
      <c r="J177" s="32"/>
      <c r="K177" s="32"/>
      <c r="L177" s="32"/>
      <c r="M177" s="32"/>
      <c r="N177" s="24">
        <f>N178</f>
        <v>22000</v>
      </c>
      <c r="S177" s="24">
        <v>22000</v>
      </c>
      <c r="T177" s="106"/>
      <c r="U177" s="24">
        <f aca="true" t="shared" si="14" ref="U177:V181">U178</f>
        <v>22000</v>
      </c>
      <c r="V177" s="24">
        <f t="shared" si="14"/>
        <v>0</v>
      </c>
    </row>
    <row r="178" spans="1:22" ht="182.25" customHeight="1">
      <c r="A178" s="25">
        <f t="shared" si="12"/>
        <v>138</v>
      </c>
      <c r="B178" s="34" t="s">
        <v>197</v>
      </c>
      <c r="C178" s="23" t="s">
        <v>66</v>
      </c>
      <c r="D178" s="23" t="s">
        <v>69</v>
      </c>
      <c r="E178" s="23" t="s">
        <v>223</v>
      </c>
      <c r="F178" s="23"/>
      <c r="G178" s="23"/>
      <c r="H178" s="24"/>
      <c r="I178" s="32"/>
      <c r="J178" s="32"/>
      <c r="K178" s="32"/>
      <c r="L178" s="32"/>
      <c r="M178" s="32"/>
      <c r="N178" s="24">
        <f>N179</f>
        <v>22000</v>
      </c>
      <c r="S178" s="24">
        <v>22000</v>
      </c>
      <c r="T178" s="106"/>
      <c r="U178" s="24">
        <f t="shared" si="14"/>
        <v>22000</v>
      </c>
      <c r="V178" s="24">
        <f t="shared" si="14"/>
        <v>0</v>
      </c>
    </row>
    <row r="179" spans="1:22" ht="51">
      <c r="A179" s="25">
        <f t="shared" si="12"/>
        <v>139</v>
      </c>
      <c r="B179" s="33" t="s">
        <v>284</v>
      </c>
      <c r="C179" s="23" t="s">
        <v>66</v>
      </c>
      <c r="D179" s="23" t="s">
        <v>69</v>
      </c>
      <c r="E179" s="23" t="s">
        <v>223</v>
      </c>
      <c r="F179" s="23" t="s">
        <v>109</v>
      </c>
      <c r="G179" s="23"/>
      <c r="H179" s="24"/>
      <c r="I179" s="32"/>
      <c r="J179" s="32"/>
      <c r="K179" s="32"/>
      <c r="L179" s="32"/>
      <c r="M179" s="32"/>
      <c r="N179" s="24">
        <f>N180</f>
        <v>22000</v>
      </c>
      <c r="S179" s="24">
        <v>22000</v>
      </c>
      <c r="T179" s="106"/>
      <c r="U179" s="24">
        <f t="shared" si="14"/>
        <v>22000</v>
      </c>
      <c r="V179" s="24">
        <f t="shared" si="14"/>
        <v>0</v>
      </c>
    </row>
    <row r="180" spans="1:22" ht="76.5">
      <c r="A180" s="25">
        <f t="shared" si="12"/>
        <v>140</v>
      </c>
      <c r="B180" s="33" t="s">
        <v>264</v>
      </c>
      <c r="C180" s="23" t="s">
        <v>66</v>
      </c>
      <c r="D180" s="23" t="s">
        <v>69</v>
      </c>
      <c r="E180" s="23" t="s">
        <v>223</v>
      </c>
      <c r="F180" s="23" t="s">
        <v>59</v>
      </c>
      <c r="G180" s="23"/>
      <c r="H180" s="24"/>
      <c r="I180" s="32"/>
      <c r="J180" s="32"/>
      <c r="K180" s="32"/>
      <c r="L180" s="32"/>
      <c r="M180" s="32"/>
      <c r="N180" s="24">
        <f>N181</f>
        <v>22000</v>
      </c>
      <c r="S180" s="24">
        <v>22000</v>
      </c>
      <c r="T180" s="106"/>
      <c r="U180" s="24">
        <f t="shared" si="14"/>
        <v>22000</v>
      </c>
      <c r="V180" s="24">
        <f t="shared" si="14"/>
        <v>0</v>
      </c>
    </row>
    <row r="181" spans="1:22" ht="35.25" customHeight="1">
      <c r="A181" s="25">
        <f t="shared" si="12"/>
        <v>141</v>
      </c>
      <c r="B181" s="26" t="s">
        <v>304</v>
      </c>
      <c r="C181" s="23" t="s">
        <v>66</v>
      </c>
      <c r="D181" s="23" t="s">
        <v>69</v>
      </c>
      <c r="E181" s="23" t="s">
        <v>223</v>
      </c>
      <c r="F181" s="23" t="s">
        <v>60</v>
      </c>
      <c r="G181" s="23"/>
      <c r="H181" s="24"/>
      <c r="I181" s="32"/>
      <c r="J181" s="32"/>
      <c r="K181" s="32"/>
      <c r="L181" s="32"/>
      <c r="M181" s="32"/>
      <c r="N181" s="24">
        <f>N182+N183</f>
        <v>22000</v>
      </c>
      <c r="S181" s="24">
        <v>22000</v>
      </c>
      <c r="T181" s="106"/>
      <c r="U181" s="24">
        <f t="shared" si="14"/>
        <v>22000</v>
      </c>
      <c r="V181" s="24">
        <f t="shared" si="14"/>
        <v>0</v>
      </c>
    </row>
    <row r="182" spans="1:23" s="95" customFormat="1" ht="33.75" customHeight="1">
      <c r="A182" s="25">
        <f t="shared" si="12"/>
        <v>142</v>
      </c>
      <c r="B182" s="30" t="s">
        <v>35</v>
      </c>
      <c r="C182" s="23" t="s">
        <v>66</v>
      </c>
      <c r="D182" s="21" t="s">
        <v>69</v>
      </c>
      <c r="E182" s="21" t="s">
        <v>223</v>
      </c>
      <c r="F182" s="21" t="s">
        <v>60</v>
      </c>
      <c r="G182" s="21" t="s">
        <v>34</v>
      </c>
      <c r="H182" s="28"/>
      <c r="I182" s="16"/>
      <c r="J182" s="16"/>
      <c r="K182" s="16"/>
      <c r="L182" s="16"/>
      <c r="M182" s="16"/>
      <c r="N182" s="28">
        <v>17000</v>
      </c>
      <c r="O182" s="92"/>
      <c r="P182" s="92"/>
      <c r="Q182" s="92"/>
      <c r="R182" s="92"/>
      <c r="S182" s="93">
        <v>22000</v>
      </c>
      <c r="T182" s="85"/>
      <c r="U182" s="28">
        <v>22000</v>
      </c>
      <c r="V182" s="28">
        <v>0</v>
      </c>
      <c r="W182" s="16">
        <v>3660</v>
      </c>
    </row>
    <row r="183" spans="1:23" s="95" customFormat="1" ht="33.75" customHeight="1">
      <c r="A183" s="25"/>
      <c r="B183" s="29" t="s">
        <v>335</v>
      </c>
      <c r="C183" s="23" t="s">
        <v>66</v>
      </c>
      <c r="D183" s="21" t="s">
        <v>69</v>
      </c>
      <c r="E183" s="21" t="s">
        <v>223</v>
      </c>
      <c r="F183" s="21" t="s">
        <v>60</v>
      </c>
      <c r="G183" s="21" t="s">
        <v>339</v>
      </c>
      <c r="H183" s="28"/>
      <c r="I183" s="16"/>
      <c r="J183" s="16"/>
      <c r="K183" s="16"/>
      <c r="L183" s="16"/>
      <c r="M183" s="16"/>
      <c r="N183" s="28">
        <v>5000</v>
      </c>
      <c r="O183" s="92"/>
      <c r="P183" s="92"/>
      <c r="Q183" s="92"/>
      <c r="R183" s="92"/>
      <c r="S183" s="93"/>
      <c r="T183" s="85"/>
      <c r="U183" s="28"/>
      <c r="V183" s="28"/>
      <c r="W183" s="16">
        <v>3250</v>
      </c>
    </row>
    <row r="184" spans="1:22" ht="187.5" customHeight="1">
      <c r="A184" s="25">
        <f>A182+1</f>
        <v>143</v>
      </c>
      <c r="B184" s="34" t="s">
        <v>197</v>
      </c>
      <c r="C184" s="23" t="s">
        <v>66</v>
      </c>
      <c r="D184" s="23" t="s">
        <v>69</v>
      </c>
      <c r="E184" s="23" t="s">
        <v>239</v>
      </c>
      <c r="F184" s="23"/>
      <c r="G184" s="23"/>
      <c r="H184" s="24"/>
      <c r="I184" s="32"/>
      <c r="J184" s="32"/>
      <c r="K184" s="32"/>
      <c r="L184" s="32"/>
      <c r="M184" s="32"/>
      <c r="N184" s="24">
        <f>N185</f>
        <v>1000</v>
      </c>
      <c r="S184" s="24">
        <v>1000</v>
      </c>
      <c r="T184" s="106"/>
      <c r="U184" s="24">
        <f>U185</f>
        <v>1000</v>
      </c>
      <c r="V184" s="24">
        <f>V185</f>
        <v>1000</v>
      </c>
    </row>
    <row r="185" spans="1:22" ht="26.25">
      <c r="A185" s="25">
        <f t="shared" si="12"/>
        <v>144</v>
      </c>
      <c r="B185" s="34" t="s">
        <v>111</v>
      </c>
      <c r="C185" s="23" t="s">
        <v>66</v>
      </c>
      <c r="D185" s="23" t="s">
        <v>69</v>
      </c>
      <c r="E185" s="23" t="s">
        <v>239</v>
      </c>
      <c r="F185" s="23" t="s">
        <v>112</v>
      </c>
      <c r="G185" s="23"/>
      <c r="H185" s="24"/>
      <c r="I185" s="32"/>
      <c r="J185" s="32"/>
      <c r="K185" s="32"/>
      <c r="L185" s="32"/>
      <c r="M185" s="32"/>
      <c r="N185" s="24">
        <f>N186</f>
        <v>1000</v>
      </c>
      <c r="S185" s="24">
        <v>1000</v>
      </c>
      <c r="T185" s="106"/>
      <c r="U185" s="24">
        <f>U186</f>
        <v>1000</v>
      </c>
      <c r="V185" s="24">
        <f>V186</f>
        <v>1000</v>
      </c>
    </row>
    <row r="186" spans="1:22" ht="26.25">
      <c r="A186" s="25">
        <f t="shared" si="12"/>
        <v>145</v>
      </c>
      <c r="B186" s="22" t="s">
        <v>251</v>
      </c>
      <c r="C186" s="23" t="s">
        <v>66</v>
      </c>
      <c r="D186" s="23" t="s">
        <v>69</v>
      </c>
      <c r="E186" s="23" t="s">
        <v>239</v>
      </c>
      <c r="F186" s="23" t="s">
        <v>252</v>
      </c>
      <c r="G186" s="23"/>
      <c r="H186" s="24"/>
      <c r="I186" s="32"/>
      <c r="J186" s="32"/>
      <c r="K186" s="32"/>
      <c r="L186" s="32"/>
      <c r="M186" s="32"/>
      <c r="N186" s="24">
        <f>N187+N189+N188</f>
        <v>1000</v>
      </c>
      <c r="S186" s="24">
        <v>1000</v>
      </c>
      <c r="T186" s="106"/>
      <c r="U186" s="24">
        <f>U187+U189</f>
        <v>1000</v>
      </c>
      <c r="V186" s="24">
        <f>V187+V189</f>
        <v>1000</v>
      </c>
    </row>
    <row r="187" spans="1:23" s="8" customFormat="1" ht="29.25" customHeight="1">
      <c r="A187" s="25">
        <f t="shared" si="12"/>
        <v>146</v>
      </c>
      <c r="B187" s="108" t="s">
        <v>318</v>
      </c>
      <c r="C187" s="23" t="s">
        <v>66</v>
      </c>
      <c r="D187" s="21" t="s">
        <v>69</v>
      </c>
      <c r="E187" s="23" t="s">
        <v>239</v>
      </c>
      <c r="F187" s="21" t="s">
        <v>252</v>
      </c>
      <c r="G187" s="21" t="s">
        <v>319</v>
      </c>
      <c r="H187" s="28"/>
      <c r="I187" s="16"/>
      <c r="J187" s="16"/>
      <c r="K187" s="16"/>
      <c r="L187" s="16"/>
      <c r="M187" s="16"/>
      <c r="N187" s="28">
        <v>200</v>
      </c>
      <c r="O187" s="92"/>
      <c r="P187" s="92"/>
      <c r="Q187" s="92"/>
      <c r="R187" s="92"/>
      <c r="S187" s="93">
        <v>1000</v>
      </c>
      <c r="T187" s="85"/>
      <c r="U187" s="28">
        <v>200</v>
      </c>
      <c r="V187" s="28">
        <v>200</v>
      </c>
      <c r="W187" s="1"/>
    </row>
    <row r="188" spans="1:23" s="8" customFormat="1" ht="24" customHeight="1">
      <c r="A188" s="25">
        <f t="shared" si="12"/>
        <v>147</v>
      </c>
      <c r="B188" s="98" t="s">
        <v>345</v>
      </c>
      <c r="C188" s="23" t="s">
        <v>66</v>
      </c>
      <c r="D188" s="21" t="s">
        <v>69</v>
      </c>
      <c r="E188" s="21" t="s">
        <v>239</v>
      </c>
      <c r="F188" s="21" t="s">
        <v>252</v>
      </c>
      <c r="G188" s="21" t="s">
        <v>344</v>
      </c>
      <c r="H188" s="28"/>
      <c r="I188" s="18"/>
      <c r="J188" s="18"/>
      <c r="K188" s="18"/>
      <c r="L188" s="18"/>
      <c r="M188" s="18"/>
      <c r="N188" s="28">
        <v>400</v>
      </c>
      <c r="O188" s="92"/>
      <c r="P188" s="92"/>
      <c r="Q188" s="92"/>
      <c r="R188" s="92"/>
      <c r="S188" s="111">
        <v>25000</v>
      </c>
      <c r="T188" s="85"/>
      <c r="U188" s="28">
        <v>0</v>
      </c>
      <c r="V188" s="28">
        <v>0</v>
      </c>
      <c r="W188" s="1">
        <v>382.8</v>
      </c>
    </row>
    <row r="189" spans="1:23" s="8" customFormat="1" ht="25.5" customHeight="1">
      <c r="A189" s="25">
        <v>147</v>
      </c>
      <c r="B189" s="30" t="s">
        <v>353</v>
      </c>
      <c r="C189" s="23" t="s">
        <v>66</v>
      </c>
      <c r="D189" s="21" t="s">
        <v>69</v>
      </c>
      <c r="E189" s="21" t="s">
        <v>239</v>
      </c>
      <c r="F189" s="21" t="s">
        <v>252</v>
      </c>
      <c r="G189" s="21" t="s">
        <v>350</v>
      </c>
      <c r="H189" s="28"/>
      <c r="I189" s="16"/>
      <c r="J189" s="16"/>
      <c r="K189" s="16"/>
      <c r="L189" s="16"/>
      <c r="M189" s="16"/>
      <c r="N189" s="28">
        <v>400</v>
      </c>
      <c r="O189" s="92"/>
      <c r="P189" s="92"/>
      <c r="Q189" s="92"/>
      <c r="R189" s="92"/>
      <c r="S189" s="93"/>
      <c r="T189" s="85"/>
      <c r="U189" s="28">
        <v>800</v>
      </c>
      <c r="V189" s="28">
        <v>800</v>
      </c>
      <c r="W189" s="1"/>
    </row>
    <row r="190" spans="1:22" ht="26.25">
      <c r="A190" s="25">
        <v>148</v>
      </c>
      <c r="B190" s="22" t="s">
        <v>57</v>
      </c>
      <c r="C190" s="23" t="s">
        <v>66</v>
      </c>
      <c r="D190" s="23" t="s">
        <v>56</v>
      </c>
      <c r="E190" s="23" t="s">
        <v>11</v>
      </c>
      <c r="F190" s="23"/>
      <c r="G190" s="23" t="s">
        <v>11</v>
      </c>
      <c r="H190" s="24" t="e">
        <f>H191</f>
        <v>#REF!</v>
      </c>
      <c r="N190" s="24">
        <f>N191+N257</f>
        <v>3945647.3100000005</v>
      </c>
      <c r="S190" s="24">
        <v>2359833.89</v>
      </c>
      <c r="T190" s="106"/>
      <c r="U190" s="24">
        <f>U191+U257+U254</f>
        <v>1264302.69</v>
      </c>
      <c r="V190" s="24">
        <f>V191+V257+V254</f>
        <v>1261302.39</v>
      </c>
    </row>
    <row r="191" spans="1:22" ht="26.25">
      <c r="A191" s="25">
        <f t="shared" si="12"/>
        <v>149</v>
      </c>
      <c r="B191" s="22" t="s">
        <v>116</v>
      </c>
      <c r="C191" s="23" t="s">
        <v>66</v>
      </c>
      <c r="D191" s="23" t="s">
        <v>103</v>
      </c>
      <c r="E191" s="23"/>
      <c r="F191" s="23"/>
      <c r="G191" s="23"/>
      <c r="H191" s="24" t="e">
        <f>H192+#REF!+#REF!</f>
        <v>#REF!</v>
      </c>
      <c r="N191" s="24">
        <f>N192+N229+N245+N254</f>
        <v>3881247.3100000005</v>
      </c>
      <c r="S191" s="24">
        <v>2354833.89</v>
      </c>
      <c r="T191" s="106"/>
      <c r="U191" s="24">
        <f>U192+U229+U245</f>
        <v>1259302.69</v>
      </c>
      <c r="V191" s="24">
        <f>V192+V229+V245</f>
        <v>1261302.39</v>
      </c>
    </row>
    <row r="192" spans="1:22" ht="26.25">
      <c r="A192" s="25">
        <f t="shared" si="12"/>
        <v>150</v>
      </c>
      <c r="B192" s="50" t="s">
        <v>147</v>
      </c>
      <c r="C192" s="23" t="s">
        <v>66</v>
      </c>
      <c r="D192" s="23" t="s">
        <v>103</v>
      </c>
      <c r="E192" s="23" t="s">
        <v>172</v>
      </c>
      <c r="F192" s="23"/>
      <c r="G192" s="23"/>
      <c r="H192" s="24" t="e">
        <f>H193+H209</f>
        <v>#REF!</v>
      </c>
      <c r="N192" s="24">
        <f>N193+N209+N218</f>
        <v>2689720.6900000004</v>
      </c>
      <c r="S192" s="24">
        <v>1841270.89</v>
      </c>
      <c r="T192" s="106"/>
      <c r="U192" s="24">
        <f>U193+U209+U218</f>
        <v>1047672.09</v>
      </c>
      <c r="V192" s="24">
        <f>V193+V209+V218</f>
        <v>1047672.09</v>
      </c>
    </row>
    <row r="193" spans="1:22" ht="105" customHeight="1">
      <c r="A193" s="25">
        <f t="shared" si="12"/>
        <v>151</v>
      </c>
      <c r="B193" s="26" t="s">
        <v>354</v>
      </c>
      <c r="C193" s="23" t="s">
        <v>66</v>
      </c>
      <c r="D193" s="23" t="s">
        <v>103</v>
      </c>
      <c r="E193" s="23" t="s">
        <v>178</v>
      </c>
      <c r="F193" s="23"/>
      <c r="G193" s="23"/>
      <c r="H193" s="24" t="e">
        <f>H196</f>
        <v>#REF!</v>
      </c>
      <c r="N193" s="24">
        <f>N196+N200</f>
        <v>299097.78</v>
      </c>
      <c r="S193" s="24">
        <v>1799270.89</v>
      </c>
      <c r="T193" s="106"/>
      <c r="U193" s="24">
        <f>U196+U200</f>
        <v>231927.89</v>
      </c>
      <c r="V193" s="24">
        <f>V196+V200</f>
        <v>231927.89</v>
      </c>
    </row>
    <row r="194" spans="1:22" ht="79.5" customHeight="1">
      <c r="A194" s="25">
        <f t="shared" si="12"/>
        <v>152</v>
      </c>
      <c r="B194" s="26" t="s">
        <v>274</v>
      </c>
      <c r="C194" s="23" t="s">
        <v>66</v>
      </c>
      <c r="D194" s="23" t="s">
        <v>103</v>
      </c>
      <c r="E194" s="23" t="s">
        <v>178</v>
      </c>
      <c r="F194" s="23"/>
      <c r="G194" s="23"/>
      <c r="H194" s="24"/>
      <c r="N194" s="24">
        <f>N195</f>
        <v>299097.78</v>
      </c>
      <c r="S194" s="24">
        <v>1601270.89</v>
      </c>
      <c r="T194" s="106"/>
      <c r="U194" s="24">
        <f aca="true" t="shared" si="15" ref="U194:V198">U195</f>
        <v>32927.89</v>
      </c>
      <c r="V194" s="24">
        <f t="shared" si="15"/>
        <v>32927.89</v>
      </c>
    </row>
    <row r="195" spans="1:22" ht="180" customHeight="1">
      <c r="A195" s="25">
        <f t="shared" si="12"/>
        <v>153</v>
      </c>
      <c r="B195" s="34" t="s">
        <v>211</v>
      </c>
      <c r="C195" s="23" t="s">
        <v>66</v>
      </c>
      <c r="D195" s="23" t="s">
        <v>103</v>
      </c>
      <c r="E195" s="23" t="s">
        <v>224</v>
      </c>
      <c r="F195" s="23"/>
      <c r="G195" s="23"/>
      <c r="H195" s="24"/>
      <c r="N195" s="24">
        <f>N196</f>
        <v>299097.78</v>
      </c>
      <c r="S195" s="24">
        <v>1601270.89</v>
      </c>
      <c r="T195" s="106"/>
      <c r="U195" s="24">
        <f t="shared" si="15"/>
        <v>32927.89</v>
      </c>
      <c r="V195" s="24">
        <f t="shared" si="15"/>
        <v>32927.89</v>
      </c>
    </row>
    <row r="196" spans="1:22" ht="65.25" customHeight="1">
      <c r="A196" s="25">
        <f t="shared" si="12"/>
        <v>154</v>
      </c>
      <c r="B196" s="33" t="s">
        <v>284</v>
      </c>
      <c r="C196" s="23" t="s">
        <v>66</v>
      </c>
      <c r="D196" s="23" t="s">
        <v>103</v>
      </c>
      <c r="E196" s="23" t="s">
        <v>224</v>
      </c>
      <c r="F196" s="23" t="s">
        <v>109</v>
      </c>
      <c r="G196" s="23"/>
      <c r="H196" s="24" t="e">
        <f>#REF!</f>
        <v>#REF!</v>
      </c>
      <c r="N196" s="24">
        <f>N197</f>
        <v>299097.78</v>
      </c>
      <c r="S196" s="24">
        <v>1601270.89</v>
      </c>
      <c r="T196" s="106"/>
      <c r="U196" s="24">
        <f t="shared" si="15"/>
        <v>32927.89</v>
      </c>
      <c r="V196" s="24">
        <f t="shared" si="15"/>
        <v>32927.89</v>
      </c>
    </row>
    <row r="197" spans="1:22" ht="68.25" customHeight="1">
      <c r="A197" s="25">
        <f t="shared" si="12"/>
        <v>155</v>
      </c>
      <c r="B197" s="33" t="s">
        <v>264</v>
      </c>
      <c r="C197" s="23" t="s">
        <v>66</v>
      </c>
      <c r="D197" s="23" t="s">
        <v>103</v>
      </c>
      <c r="E197" s="23" t="s">
        <v>224</v>
      </c>
      <c r="F197" s="23" t="s">
        <v>59</v>
      </c>
      <c r="G197" s="23"/>
      <c r="H197" s="24"/>
      <c r="N197" s="24">
        <f>N198</f>
        <v>299097.78</v>
      </c>
      <c r="S197" s="24">
        <v>1601270.89</v>
      </c>
      <c r="T197" s="106"/>
      <c r="U197" s="24">
        <f t="shared" si="15"/>
        <v>32927.89</v>
      </c>
      <c r="V197" s="24">
        <f t="shared" si="15"/>
        <v>32927.89</v>
      </c>
    </row>
    <row r="198" spans="1:22" ht="33.75" customHeight="1">
      <c r="A198" s="25">
        <f t="shared" si="12"/>
        <v>156</v>
      </c>
      <c r="B198" s="26" t="s">
        <v>304</v>
      </c>
      <c r="C198" s="23" t="s">
        <v>66</v>
      </c>
      <c r="D198" s="23" t="s">
        <v>103</v>
      </c>
      <c r="E198" s="23" t="s">
        <v>224</v>
      </c>
      <c r="F198" s="23" t="s">
        <v>60</v>
      </c>
      <c r="G198" s="23"/>
      <c r="H198" s="24">
        <f>H199</f>
        <v>976490</v>
      </c>
      <c r="N198" s="24">
        <f>N199</f>
        <v>299097.78</v>
      </c>
      <c r="S198" s="24">
        <v>1601270.89</v>
      </c>
      <c r="T198" s="106"/>
      <c r="U198" s="24">
        <f t="shared" si="15"/>
        <v>32927.89</v>
      </c>
      <c r="V198" s="24">
        <f t="shared" si="15"/>
        <v>32927.89</v>
      </c>
    </row>
    <row r="199" spans="1:24" s="8" customFormat="1" ht="27" customHeight="1">
      <c r="A199" s="25">
        <f t="shared" si="12"/>
        <v>157</v>
      </c>
      <c r="B199" s="30" t="s">
        <v>33</v>
      </c>
      <c r="C199" s="23" t="s">
        <v>66</v>
      </c>
      <c r="D199" s="21" t="s">
        <v>103</v>
      </c>
      <c r="E199" s="21" t="s">
        <v>224</v>
      </c>
      <c r="F199" s="21" t="s">
        <v>60</v>
      </c>
      <c r="G199" s="21" t="s">
        <v>32</v>
      </c>
      <c r="H199" s="24">
        <v>976490</v>
      </c>
      <c r="I199" s="16"/>
      <c r="J199" s="16"/>
      <c r="K199" s="16"/>
      <c r="L199" s="16"/>
      <c r="M199" s="16"/>
      <c r="N199" s="127">
        <v>299097.78</v>
      </c>
      <c r="O199" s="92"/>
      <c r="P199" s="92"/>
      <c r="Q199" s="92"/>
      <c r="R199" s="92"/>
      <c r="S199" s="93">
        <v>1601270.89</v>
      </c>
      <c r="T199" s="85"/>
      <c r="U199" s="28">
        <v>32927.89</v>
      </c>
      <c r="V199" s="28">
        <v>32927.89</v>
      </c>
      <c r="W199" s="16">
        <v>298294</v>
      </c>
      <c r="X199" s="8">
        <v>-902.22</v>
      </c>
    </row>
    <row r="200" spans="1:22" ht="105.75" customHeight="1">
      <c r="A200" s="25">
        <f t="shared" si="12"/>
        <v>158</v>
      </c>
      <c r="B200" s="26" t="s">
        <v>354</v>
      </c>
      <c r="C200" s="23" t="s">
        <v>66</v>
      </c>
      <c r="D200" s="23" t="s">
        <v>103</v>
      </c>
      <c r="E200" s="23" t="s">
        <v>178</v>
      </c>
      <c r="F200" s="23"/>
      <c r="G200" s="23"/>
      <c r="H200" s="24"/>
      <c r="I200" s="32"/>
      <c r="J200" s="32"/>
      <c r="K200" s="32"/>
      <c r="L200" s="32"/>
      <c r="M200" s="32"/>
      <c r="N200" s="24">
        <f aca="true" t="shared" si="16" ref="N200:N205">N201</f>
        <v>0</v>
      </c>
      <c r="S200" s="24">
        <v>198000</v>
      </c>
      <c r="T200" s="106"/>
      <c r="U200" s="24">
        <f aca="true" t="shared" si="17" ref="U200:V205">U201</f>
        <v>199000</v>
      </c>
      <c r="V200" s="24">
        <f t="shared" si="17"/>
        <v>199000</v>
      </c>
    </row>
    <row r="201" spans="1:22" ht="129" customHeight="1">
      <c r="A201" s="25">
        <f t="shared" si="12"/>
        <v>159</v>
      </c>
      <c r="B201" s="22" t="s">
        <v>275</v>
      </c>
      <c r="C201" s="23" t="s">
        <v>66</v>
      </c>
      <c r="D201" s="23" t="s">
        <v>103</v>
      </c>
      <c r="E201" s="23" t="s">
        <v>178</v>
      </c>
      <c r="F201" s="23"/>
      <c r="G201" s="23"/>
      <c r="H201" s="24"/>
      <c r="I201" s="32"/>
      <c r="J201" s="32"/>
      <c r="K201" s="32"/>
      <c r="L201" s="32"/>
      <c r="M201" s="32"/>
      <c r="N201" s="24">
        <f t="shared" si="16"/>
        <v>0</v>
      </c>
      <c r="S201" s="24">
        <v>198000</v>
      </c>
      <c r="T201" s="106"/>
      <c r="U201" s="24">
        <f t="shared" si="17"/>
        <v>199000</v>
      </c>
      <c r="V201" s="24">
        <f t="shared" si="17"/>
        <v>199000</v>
      </c>
    </row>
    <row r="202" spans="1:22" ht="183.75" customHeight="1">
      <c r="A202" s="25">
        <f t="shared" si="12"/>
        <v>160</v>
      </c>
      <c r="B202" s="34" t="s">
        <v>211</v>
      </c>
      <c r="C202" s="23" t="s">
        <v>66</v>
      </c>
      <c r="D202" s="23" t="s">
        <v>103</v>
      </c>
      <c r="E202" s="23" t="s">
        <v>224</v>
      </c>
      <c r="F202" s="23"/>
      <c r="G202" s="23"/>
      <c r="H202" s="24"/>
      <c r="I202" s="32"/>
      <c r="J202" s="32"/>
      <c r="K202" s="32"/>
      <c r="L202" s="32"/>
      <c r="M202" s="32"/>
      <c r="N202" s="24">
        <f t="shared" si="16"/>
        <v>0</v>
      </c>
      <c r="S202" s="24">
        <v>198000</v>
      </c>
      <c r="T202" s="106"/>
      <c r="U202" s="24">
        <f t="shared" si="17"/>
        <v>199000</v>
      </c>
      <c r="V202" s="24">
        <f t="shared" si="17"/>
        <v>199000</v>
      </c>
    </row>
    <row r="203" spans="1:22" ht="51.75" customHeight="1">
      <c r="A203" s="25">
        <f t="shared" si="12"/>
        <v>161</v>
      </c>
      <c r="B203" s="33" t="s">
        <v>284</v>
      </c>
      <c r="C203" s="23" t="s">
        <v>66</v>
      </c>
      <c r="D203" s="23" t="s">
        <v>103</v>
      </c>
      <c r="E203" s="23" t="s">
        <v>224</v>
      </c>
      <c r="F203" s="23" t="s">
        <v>109</v>
      </c>
      <c r="G203" s="23"/>
      <c r="H203" s="24"/>
      <c r="I203" s="32"/>
      <c r="J203" s="32"/>
      <c r="K203" s="32"/>
      <c r="L203" s="32"/>
      <c r="M203" s="32"/>
      <c r="N203" s="24">
        <f t="shared" si="16"/>
        <v>0</v>
      </c>
      <c r="S203" s="24">
        <v>198000</v>
      </c>
      <c r="T203" s="106"/>
      <c r="U203" s="24">
        <f t="shared" si="17"/>
        <v>199000</v>
      </c>
      <c r="V203" s="24">
        <f t="shared" si="17"/>
        <v>199000</v>
      </c>
    </row>
    <row r="204" spans="1:22" ht="75.75" customHeight="1">
      <c r="A204" s="25">
        <f t="shared" si="12"/>
        <v>162</v>
      </c>
      <c r="B204" s="33" t="s">
        <v>264</v>
      </c>
      <c r="C204" s="23" t="s">
        <v>66</v>
      </c>
      <c r="D204" s="23" t="s">
        <v>103</v>
      </c>
      <c r="E204" s="23" t="s">
        <v>224</v>
      </c>
      <c r="F204" s="23" t="s">
        <v>59</v>
      </c>
      <c r="G204" s="23"/>
      <c r="H204" s="24"/>
      <c r="I204" s="32"/>
      <c r="J204" s="32"/>
      <c r="K204" s="32"/>
      <c r="L204" s="32"/>
      <c r="M204" s="32"/>
      <c r="N204" s="24">
        <f>N205+N207</f>
        <v>0</v>
      </c>
      <c r="S204" s="24">
        <v>198000</v>
      </c>
      <c r="T204" s="106"/>
      <c r="U204" s="24">
        <f>U205+U207</f>
        <v>199000</v>
      </c>
      <c r="V204" s="24">
        <f>V205+V207</f>
        <v>199000</v>
      </c>
    </row>
    <row r="205" spans="1:22" ht="28.5" customHeight="1">
      <c r="A205" s="25">
        <f t="shared" si="12"/>
        <v>163</v>
      </c>
      <c r="B205" s="26" t="s">
        <v>304</v>
      </c>
      <c r="C205" s="23" t="s">
        <v>66</v>
      </c>
      <c r="D205" s="23" t="s">
        <v>276</v>
      </c>
      <c r="E205" s="23" t="s">
        <v>224</v>
      </c>
      <c r="F205" s="23" t="s">
        <v>60</v>
      </c>
      <c r="G205" s="23"/>
      <c r="H205" s="24"/>
      <c r="I205" s="32"/>
      <c r="J205" s="32"/>
      <c r="K205" s="32"/>
      <c r="L205" s="32"/>
      <c r="M205" s="32"/>
      <c r="N205" s="24">
        <f t="shared" si="16"/>
        <v>0</v>
      </c>
      <c r="S205" s="24">
        <v>99000</v>
      </c>
      <c r="T205" s="106"/>
      <c r="U205" s="24">
        <f t="shared" si="17"/>
        <v>199000</v>
      </c>
      <c r="V205" s="24">
        <f t="shared" si="17"/>
        <v>199000</v>
      </c>
    </row>
    <row r="206" spans="1:23" s="8" customFormat="1" ht="28.5" customHeight="1">
      <c r="A206" s="25">
        <f t="shared" si="12"/>
        <v>164</v>
      </c>
      <c r="B206" s="30" t="s">
        <v>35</v>
      </c>
      <c r="C206" s="23" t="s">
        <v>66</v>
      </c>
      <c r="D206" s="21" t="s">
        <v>103</v>
      </c>
      <c r="E206" s="21" t="s">
        <v>224</v>
      </c>
      <c r="F206" s="21" t="s">
        <v>270</v>
      </c>
      <c r="G206" s="21" t="s">
        <v>34</v>
      </c>
      <c r="H206" s="24"/>
      <c r="I206" s="16"/>
      <c r="J206" s="16"/>
      <c r="K206" s="16"/>
      <c r="L206" s="16"/>
      <c r="M206" s="16"/>
      <c r="N206" s="28">
        <v>0</v>
      </c>
      <c r="O206" s="92"/>
      <c r="P206" s="92"/>
      <c r="Q206" s="92"/>
      <c r="R206" s="92"/>
      <c r="S206" s="93">
        <v>99000</v>
      </c>
      <c r="T206" s="85"/>
      <c r="U206" s="28">
        <v>199000</v>
      </c>
      <c r="V206" s="28">
        <v>199000</v>
      </c>
      <c r="W206" s="1"/>
    </row>
    <row r="207" spans="1:22" ht="98.25" customHeight="1" hidden="1">
      <c r="A207" s="25">
        <f t="shared" si="12"/>
        <v>165</v>
      </c>
      <c r="B207" s="26" t="s">
        <v>281</v>
      </c>
      <c r="C207" s="23" t="s">
        <v>66</v>
      </c>
      <c r="D207" s="23" t="s">
        <v>103</v>
      </c>
      <c r="E207" s="23" t="s">
        <v>224</v>
      </c>
      <c r="F207" s="23" t="s">
        <v>60</v>
      </c>
      <c r="G207" s="23"/>
      <c r="H207" s="24"/>
      <c r="I207" s="32"/>
      <c r="J207" s="32"/>
      <c r="K207" s="32"/>
      <c r="L207" s="32"/>
      <c r="M207" s="32"/>
      <c r="N207" s="24">
        <f>N208</f>
        <v>0</v>
      </c>
      <c r="O207" s="92"/>
      <c r="P207" s="92"/>
      <c r="Q207" s="92"/>
      <c r="R207" s="92"/>
      <c r="S207" s="109">
        <v>99000</v>
      </c>
      <c r="T207" s="110"/>
      <c r="U207" s="24">
        <f>U208</f>
        <v>0</v>
      </c>
      <c r="V207" s="24">
        <f>V208</f>
        <v>0</v>
      </c>
    </row>
    <row r="208" spans="1:23" s="8" customFormat="1" ht="33" customHeight="1" hidden="1">
      <c r="A208" s="25">
        <f t="shared" si="12"/>
        <v>166</v>
      </c>
      <c r="B208" s="30" t="s">
        <v>35</v>
      </c>
      <c r="C208" s="23" t="s">
        <v>66</v>
      </c>
      <c r="D208" s="21" t="s">
        <v>103</v>
      </c>
      <c r="E208" s="21" t="s">
        <v>224</v>
      </c>
      <c r="F208" s="21" t="s">
        <v>60</v>
      </c>
      <c r="G208" s="21" t="s">
        <v>34</v>
      </c>
      <c r="H208" s="24"/>
      <c r="I208" s="16"/>
      <c r="J208" s="16"/>
      <c r="K208" s="16"/>
      <c r="L208" s="16"/>
      <c r="M208" s="16"/>
      <c r="N208" s="28">
        <v>0</v>
      </c>
      <c r="O208" s="92"/>
      <c r="P208" s="92"/>
      <c r="Q208" s="92"/>
      <c r="R208" s="92"/>
      <c r="S208" s="93">
        <v>99000</v>
      </c>
      <c r="T208" s="85"/>
      <c r="U208" s="28">
        <v>0</v>
      </c>
      <c r="V208" s="28">
        <v>0</v>
      </c>
      <c r="W208" s="1"/>
    </row>
    <row r="209" spans="1:22" ht="101.25" customHeight="1">
      <c r="A209" s="25">
        <f t="shared" si="12"/>
        <v>167</v>
      </c>
      <c r="B209" s="118" t="s">
        <v>355</v>
      </c>
      <c r="C209" s="23" t="s">
        <v>66</v>
      </c>
      <c r="D209" s="23" t="s">
        <v>103</v>
      </c>
      <c r="E209" s="23" t="s">
        <v>179</v>
      </c>
      <c r="F209" s="23"/>
      <c r="G209" s="23"/>
      <c r="H209" s="24" t="e">
        <f>H212</f>
        <v>#REF!</v>
      </c>
      <c r="N209" s="24">
        <f>N210</f>
        <v>2390622.91</v>
      </c>
      <c r="S209" s="24">
        <v>42000</v>
      </c>
      <c r="T209" s="106"/>
      <c r="U209" s="24">
        <f aca="true" t="shared" si="18" ref="U209:V213">U210</f>
        <v>799244.2</v>
      </c>
      <c r="V209" s="24">
        <f t="shared" si="18"/>
        <v>799244.2</v>
      </c>
    </row>
    <row r="210" spans="1:22" ht="49.5" customHeight="1">
      <c r="A210" s="25">
        <f t="shared" si="12"/>
        <v>168</v>
      </c>
      <c r="B210" s="57" t="s">
        <v>277</v>
      </c>
      <c r="C210" s="23" t="s">
        <v>66</v>
      </c>
      <c r="D210" s="23" t="s">
        <v>103</v>
      </c>
      <c r="E210" s="23" t="s">
        <v>179</v>
      </c>
      <c r="F210" s="23"/>
      <c r="G210" s="23"/>
      <c r="H210" s="24"/>
      <c r="I210" s="32"/>
      <c r="J210" s="32"/>
      <c r="K210" s="32"/>
      <c r="L210" s="32"/>
      <c r="M210" s="32"/>
      <c r="N210" s="24">
        <f>N211</f>
        <v>2390622.91</v>
      </c>
      <c r="S210" s="24">
        <v>42000</v>
      </c>
      <c r="T210" s="106"/>
      <c r="U210" s="24">
        <f t="shared" si="18"/>
        <v>799244.2</v>
      </c>
      <c r="V210" s="24">
        <f t="shared" si="18"/>
        <v>799244.2</v>
      </c>
    </row>
    <row r="211" spans="1:22" ht="175.5" customHeight="1">
      <c r="A211" s="25">
        <f t="shared" si="12"/>
        <v>169</v>
      </c>
      <c r="B211" s="34" t="s">
        <v>197</v>
      </c>
      <c r="C211" s="23" t="s">
        <v>66</v>
      </c>
      <c r="D211" s="23" t="s">
        <v>103</v>
      </c>
      <c r="E211" s="23" t="s">
        <v>225</v>
      </c>
      <c r="F211" s="23"/>
      <c r="G211" s="23"/>
      <c r="H211" s="24"/>
      <c r="N211" s="24">
        <f>N212</f>
        <v>2390622.91</v>
      </c>
      <c r="S211" s="24">
        <v>42000</v>
      </c>
      <c r="T211" s="106"/>
      <c r="U211" s="24">
        <f t="shared" si="18"/>
        <v>799244.2</v>
      </c>
      <c r="V211" s="24">
        <f t="shared" si="18"/>
        <v>799244.2</v>
      </c>
    </row>
    <row r="212" spans="1:22" ht="64.5" customHeight="1">
      <c r="A212" s="25">
        <f t="shared" si="12"/>
        <v>170</v>
      </c>
      <c r="B212" s="33" t="s">
        <v>284</v>
      </c>
      <c r="C212" s="23" t="s">
        <v>66</v>
      </c>
      <c r="D212" s="23" t="s">
        <v>103</v>
      </c>
      <c r="E212" s="23" t="s">
        <v>225</v>
      </c>
      <c r="F212" s="23" t="s">
        <v>109</v>
      </c>
      <c r="G212" s="23"/>
      <c r="H212" s="24" t="e">
        <f>#REF!</f>
        <v>#REF!</v>
      </c>
      <c r="N212" s="24">
        <f>N213</f>
        <v>2390622.91</v>
      </c>
      <c r="S212" s="24">
        <v>42000</v>
      </c>
      <c r="T212" s="106"/>
      <c r="U212" s="24">
        <f t="shared" si="18"/>
        <v>799244.2</v>
      </c>
      <c r="V212" s="24">
        <f t="shared" si="18"/>
        <v>799244.2</v>
      </c>
    </row>
    <row r="213" spans="1:22" ht="85.5" customHeight="1">
      <c r="A213" s="25">
        <f t="shared" si="12"/>
        <v>171</v>
      </c>
      <c r="B213" s="33" t="s">
        <v>264</v>
      </c>
      <c r="C213" s="23" t="s">
        <v>66</v>
      </c>
      <c r="D213" s="23" t="s">
        <v>103</v>
      </c>
      <c r="E213" s="23" t="s">
        <v>225</v>
      </c>
      <c r="F213" s="23" t="s">
        <v>59</v>
      </c>
      <c r="G213" s="23"/>
      <c r="H213" s="24"/>
      <c r="N213" s="24">
        <f>N214</f>
        <v>2390622.91</v>
      </c>
      <c r="S213" s="24">
        <v>42000</v>
      </c>
      <c r="T213" s="106"/>
      <c r="U213" s="24">
        <f t="shared" si="18"/>
        <v>799244.2</v>
      </c>
      <c r="V213" s="24">
        <f t="shared" si="18"/>
        <v>799244.2</v>
      </c>
    </row>
    <row r="214" spans="1:22" ht="37.5" customHeight="1">
      <c r="A214" s="25">
        <f t="shared" si="12"/>
        <v>172</v>
      </c>
      <c r="B214" s="26" t="s">
        <v>304</v>
      </c>
      <c r="C214" s="23" t="s">
        <v>66</v>
      </c>
      <c r="D214" s="23" t="s">
        <v>103</v>
      </c>
      <c r="E214" s="23" t="s">
        <v>225</v>
      </c>
      <c r="F214" s="23" t="s">
        <v>60</v>
      </c>
      <c r="G214" s="23"/>
      <c r="H214" s="24">
        <f>H215</f>
        <v>31000</v>
      </c>
      <c r="N214" s="24">
        <f>N215+N217+N216</f>
        <v>2390622.91</v>
      </c>
      <c r="S214" s="24">
        <v>42000</v>
      </c>
      <c r="T214" s="106"/>
      <c r="U214" s="24">
        <f>U215+U217+U216</f>
        <v>799244.2</v>
      </c>
      <c r="V214" s="24">
        <f>V215+V217+V216</f>
        <v>799244.2</v>
      </c>
    </row>
    <row r="215" spans="1:26" s="8" customFormat="1" ht="34.5" customHeight="1">
      <c r="A215" s="25">
        <f t="shared" si="12"/>
        <v>173</v>
      </c>
      <c r="B215" s="30" t="s">
        <v>35</v>
      </c>
      <c r="C215" s="23" t="s">
        <v>66</v>
      </c>
      <c r="D215" s="21" t="s">
        <v>103</v>
      </c>
      <c r="E215" s="21" t="s">
        <v>225</v>
      </c>
      <c r="F215" s="21" t="s">
        <v>60</v>
      </c>
      <c r="G215" s="21" t="s">
        <v>34</v>
      </c>
      <c r="H215" s="24">
        <v>31000</v>
      </c>
      <c r="I215" s="16"/>
      <c r="J215" s="16"/>
      <c r="K215" s="16"/>
      <c r="L215" s="16"/>
      <c r="M215" s="16"/>
      <c r="N215" s="127">
        <v>2093142.6</v>
      </c>
      <c r="O215" s="92"/>
      <c r="P215" s="92"/>
      <c r="Q215" s="92"/>
      <c r="R215" s="92"/>
      <c r="S215" s="93">
        <v>42000</v>
      </c>
      <c r="T215" s="85"/>
      <c r="U215" s="28">
        <v>114144.2</v>
      </c>
      <c r="V215" s="28">
        <v>114144.2</v>
      </c>
      <c r="W215" s="1">
        <v>2093126.6</v>
      </c>
      <c r="X215" s="95">
        <v>115500</v>
      </c>
      <c r="Y215" s="95"/>
      <c r="Z215" s="95"/>
    </row>
    <row r="216" spans="1:24" ht="40.5" customHeight="1">
      <c r="A216" s="25"/>
      <c r="B216" s="30" t="s">
        <v>31</v>
      </c>
      <c r="C216" s="23" t="s">
        <v>66</v>
      </c>
      <c r="D216" s="21" t="s">
        <v>103</v>
      </c>
      <c r="E216" s="21" t="s">
        <v>225</v>
      </c>
      <c r="F216" s="21" t="s">
        <v>60</v>
      </c>
      <c r="G216" s="21" t="s">
        <v>30</v>
      </c>
      <c r="H216" s="24"/>
      <c r="N216" s="28">
        <v>232680.31</v>
      </c>
      <c r="S216" s="28"/>
      <c r="T216" s="90"/>
      <c r="U216" s="28">
        <v>625100</v>
      </c>
      <c r="V216" s="28">
        <v>625100</v>
      </c>
      <c r="W216" s="1">
        <v>222633.39</v>
      </c>
      <c r="X216" s="8"/>
    </row>
    <row r="217" spans="1:24" ht="35.25" customHeight="1">
      <c r="A217" s="25">
        <v>172</v>
      </c>
      <c r="B217" s="30" t="s">
        <v>33</v>
      </c>
      <c r="C217" s="23" t="s">
        <v>66</v>
      </c>
      <c r="D217" s="21" t="s">
        <v>103</v>
      </c>
      <c r="E217" s="21" t="s">
        <v>225</v>
      </c>
      <c r="F217" s="21" t="s">
        <v>60</v>
      </c>
      <c r="G217" s="21" t="s">
        <v>32</v>
      </c>
      <c r="H217" s="24"/>
      <c r="N217" s="127">
        <v>64800</v>
      </c>
      <c r="S217" s="28"/>
      <c r="T217" s="90"/>
      <c r="U217" s="28">
        <v>60000</v>
      </c>
      <c r="V217" s="28">
        <v>60000</v>
      </c>
      <c r="W217" s="1">
        <v>64800</v>
      </c>
      <c r="X217" s="8">
        <v>-99000</v>
      </c>
    </row>
    <row r="218" spans="1:22" ht="81.75" customHeight="1">
      <c r="A218" s="25">
        <v>173</v>
      </c>
      <c r="B218" s="22" t="s">
        <v>356</v>
      </c>
      <c r="C218" s="23" t="s">
        <v>66</v>
      </c>
      <c r="D218" s="23" t="s">
        <v>103</v>
      </c>
      <c r="E218" s="23" t="s">
        <v>282</v>
      </c>
      <c r="F218" s="23"/>
      <c r="G218" s="23"/>
      <c r="H218" s="24"/>
      <c r="I218" s="32"/>
      <c r="J218" s="32"/>
      <c r="K218" s="32"/>
      <c r="L218" s="32"/>
      <c r="M218" s="32"/>
      <c r="N218" s="24">
        <f>N219</f>
        <v>0</v>
      </c>
      <c r="S218" s="28"/>
      <c r="T218" s="90"/>
      <c r="U218" s="24">
        <f>U219</f>
        <v>16500</v>
      </c>
      <c r="V218" s="24">
        <f>V219</f>
        <v>16500</v>
      </c>
    </row>
    <row r="219" spans="1:22" ht="84.75" customHeight="1">
      <c r="A219" s="25">
        <f t="shared" si="12"/>
        <v>174</v>
      </c>
      <c r="B219" s="22" t="s">
        <v>283</v>
      </c>
      <c r="C219" s="23" t="s">
        <v>66</v>
      </c>
      <c r="D219" s="23" t="s">
        <v>103</v>
      </c>
      <c r="E219" s="23" t="s">
        <v>282</v>
      </c>
      <c r="F219" s="21"/>
      <c r="G219" s="21"/>
      <c r="H219" s="24"/>
      <c r="N219" s="24">
        <f>N220+N224</f>
        <v>0</v>
      </c>
      <c r="O219" s="32"/>
      <c r="P219" s="32"/>
      <c r="Q219" s="32"/>
      <c r="R219" s="32"/>
      <c r="S219" s="24"/>
      <c r="T219" s="106"/>
      <c r="U219" s="24">
        <f>U220+U224</f>
        <v>16500</v>
      </c>
      <c r="V219" s="28">
        <f>V220+V224</f>
        <v>16500</v>
      </c>
    </row>
    <row r="220" spans="1:22" ht="66" customHeight="1">
      <c r="A220" s="25">
        <f t="shared" si="12"/>
        <v>175</v>
      </c>
      <c r="B220" s="33" t="s">
        <v>284</v>
      </c>
      <c r="C220" s="23" t="s">
        <v>66</v>
      </c>
      <c r="D220" s="23" t="s">
        <v>103</v>
      </c>
      <c r="E220" s="23" t="s">
        <v>282</v>
      </c>
      <c r="F220" s="23" t="s">
        <v>109</v>
      </c>
      <c r="G220" s="23"/>
      <c r="H220" s="24"/>
      <c r="I220" s="32"/>
      <c r="J220" s="32"/>
      <c r="K220" s="32"/>
      <c r="L220" s="32"/>
      <c r="M220" s="32"/>
      <c r="N220" s="24">
        <f>N221</f>
        <v>0</v>
      </c>
      <c r="S220" s="28"/>
      <c r="T220" s="90"/>
      <c r="U220" s="24">
        <f>U221</f>
        <v>16500</v>
      </c>
      <c r="V220" s="24">
        <f>V221</f>
        <v>16500</v>
      </c>
    </row>
    <row r="221" spans="1:22" ht="33.75" customHeight="1">
      <c r="A221" s="25">
        <f t="shared" si="12"/>
        <v>176</v>
      </c>
      <c r="B221" s="26" t="s">
        <v>304</v>
      </c>
      <c r="C221" s="23" t="s">
        <v>66</v>
      </c>
      <c r="D221" s="21" t="s">
        <v>103</v>
      </c>
      <c r="E221" s="23" t="s">
        <v>282</v>
      </c>
      <c r="F221" s="21" t="s">
        <v>60</v>
      </c>
      <c r="G221" s="21"/>
      <c r="H221" s="24"/>
      <c r="N221" s="28">
        <f>N223+N227+N222</f>
        <v>0</v>
      </c>
      <c r="S221" s="28"/>
      <c r="T221" s="90"/>
      <c r="U221" s="28">
        <f>U223+U227+U222</f>
        <v>16500</v>
      </c>
      <c r="V221" s="28">
        <f>V223+V227+V222</f>
        <v>16500</v>
      </c>
    </row>
    <row r="222" spans="1:24" ht="24.75" customHeight="1">
      <c r="A222" s="25">
        <v>177</v>
      </c>
      <c r="B222" s="30" t="s">
        <v>33</v>
      </c>
      <c r="C222" s="23" t="s">
        <v>66</v>
      </c>
      <c r="D222" s="21" t="s">
        <v>103</v>
      </c>
      <c r="E222" s="23" t="s">
        <v>282</v>
      </c>
      <c r="F222" s="21" t="s">
        <v>60</v>
      </c>
      <c r="G222" s="21" t="s">
        <v>32</v>
      </c>
      <c r="H222" s="24"/>
      <c r="N222" s="127">
        <v>0</v>
      </c>
      <c r="S222" s="28"/>
      <c r="T222" s="90"/>
      <c r="U222" s="28">
        <v>6500</v>
      </c>
      <c r="V222" s="28">
        <v>6500</v>
      </c>
      <c r="X222" s="8">
        <v>-6500</v>
      </c>
    </row>
    <row r="223" spans="1:24" ht="33.75" customHeight="1">
      <c r="A223" s="25">
        <f t="shared" si="12"/>
        <v>178</v>
      </c>
      <c r="B223" s="22" t="s">
        <v>35</v>
      </c>
      <c r="C223" s="23" t="s">
        <v>66</v>
      </c>
      <c r="D223" s="21" t="s">
        <v>103</v>
      </c>
      <c r="E223" s="23" t="s">
        <v>282</v>
      </c>
      <c r="F223" s="21" t="s">
        <v>60</v>
      </c>
      <c r="G223" s="21" t="s">
        <v>34</v>
      </c>
      <c r="H223" s="24"/>
      <c r="N223" s="127">
        <v>0</v>
      </c>
      <c r="S223" s="28"/>
      <c r="T223" s="90"/>
      <c r="U223" s="28">
        <v>10000</v>
      </c>
      <c r="V223" s="28">
        <v>10000</v>
      </c>
      <c r="W223" s="16"/>
      <c r="X223" s="8">
        <v>-10000</v>
      </c>
    </row>
    <row r="224" spans="1:22" ht="58.5" customHeight="1" hidden="1">
      <c r="A224" s="25"/>
      <c r="B224" s="33"/>
      <c r="C224" s="23" t="s">
        <v>66</v>
      </c>
      <c r="D224" s="23"/>
      <c r="E224" s="23"/>
      <c r="F224" s="23"/>
      <c r="G224" s="23"/>
      <c r="H224" s="24"/>
      <c r="I224" s="32"/>
      <c r="J224" s="32"/>
      <c r="K224" s="32"/>
      <c r="L224" s="32"/>
      <c r="M224" s="32"/>
      <c r="N224" s="24"/>
      <c r="S224" s="28"/>
      <c r="T224" s="90"/>
      <c r="U224" s="24"/>
      <c r="V224" s="24"/>
    </row>
    <row r="225" spans="1:22" ht="58.5" customHeight="1" hidden="1">
      <c r="A225" s="25"/>
      <c r="B225" s="33"/>
      <c r="C225" s="23" t="s">
        <v>66</v>
      </c>
      <c r="D225" s="21"/>
      <c r="E225" s="23"/>
      <c r="F225" s="21"/>
      <c r="G225" s="21"/>
      <c r="H225" s="24"/>
      <c r="N225" s="28"/>
      <c r="S225" s="28"/>
      <c r="T225" s="90"/>
      <c r="U225" s="28"/>
      <c r="V225" s="28"/>
    </row>
    <row r="226" spans="1:22" ht="58.5" customHeight="1" hidden="1">
      <c r="A226" s="25"/>
      <c r="B226" s="26"/>
      <c r="C226" s="23" t="s">
        <v>66</v>
      </c>
      <c r="D226" s="21"/>
      <c r="E226" s="23"/>
      <c r="F226" s="21"/>
      <c r="G226" s="21"/>
      <c r="H226" s="24"/>
      <c r="N226" s="28"/>
      <c r="S226" s="28"/>
      <c r="T226" s="90"/>
      <c r="U226" s="28"/>
      <c r="V226" s="28"/>
    </row>
    <row r="227" spans="1:22" ht="34.5" customHeight="1" hidden="1">
      <c r="A227" s="25">
        <v>179</v>
      </c>
      <c r="B227" s="22" t="s">
        <v>39</v>
      </c>
      <c r="C227" s="23" t="s">
        <v>66</v>
      </c>
      <c r="D227" s="21" t="s">
        <v>103</v>
      </c>
      <c r="E227" s="23" t="s">
        <v>282</v>
      </c>
      <c r="F227" s="21" t="s">
        <v>60</v>
      </c>
      <c r="G227" s="21" t="s">
        <v>38</v>
      </c>
      <c r="H227" s="24"/>
      <c r="N227" s="28">
        <v>0</v>
      </c>
      <c r="S227" s="28"/>
      <c r="T227" s="90"/>
      <c r="U227" s="28">
        <v>0</v>
      </c>
      <c r="V227" s="28">
        <v>0</v>
      </c>
    </row>
    <row r="228" spans="1:22" ht="34.5" customHeight="1">
      <c r="A228" s="25">
        <f>A227+1</f>
        <v>180</v>
      </c>
      <c r="B228" s="26" t="s">
        <v>137</v>
      </c>
      <c r="C228" s="23" t="s">
        <v>66</v>
      </c>
      <c r="D228" s="23" t="s">
        <v>103</v>
      </c>
      <c r="E228" s="23" t="s">
        <v>167</v>
      </c>
      <c r="F228" s="21"/>
      <c r="G228" s="21"/>
      <c r="H228" s="24"/>
      <c r="N228" s="24">
        <f>N229</f>
        <v>736713.62</v>
      </c>
      <c r="S228" s="24">
        <v>158300</v>
      </c>
      <c r="T228" s="106"/>
      <c r="U228" s="24">
        <f>U229</f>
        <v>209630.6</v>
      </c>
      <c r="V228" s="24">
        <f>V229</f>
        <v>211630.3</v>
      </c>
    </row>
    <row r="229" spans="1:22" ht="105" customHeight="1">
      <c r="A229" s="25">
        <f t="shared" si="12"/>
        <v>181</v>
      </c>
      <c r="B229" s="22" t="s">
        <v>152</v>
      </c>
      <c r="C229" s="23" t="s">
        <v>66</v>
      </c>
      <c r="D229" s="23" t="s">
        <v>103</v>
      </c>
      <c r="E229" s="23" t="s">
        <v>187</v>
      </c>
      <c r="F229" s="21"/>
      <c r="G229" s="21"/>
      <c r="H229" s="24"/>
      <c r="N229" s="24">
        <f>N230+N238</f>
        <v>736713.62</v>
      </c>
      <c r="S229" s="24">
        <v>158300</v>
      </c>
      <c r="T229" s="106"/>
      <c r="U229" s="24">
        <f>U230+U238</f>
        <v>209630.6</v>
      </c>
      <c r="V229" s="24">
        <f>V230+V238</f>
        <v>211630.3</v>
      </c>
    </row>
    <row r="230" spans="1:22" ht="122.25" customHeight="1">
      <c r="A230" s="25">
        <f t="shared" si="12"/>
        <v>182</v>
      </c>
      <c r="B230" s="31" t="s">
        <v>204</v>
      </c>
      <c r="C230" s="23" t="s">
        <v>66</v>
      </c>
      <c r="D230" s="23" t="s">
        <v>103</v>
      </c>
      <c r="E230" s="23" t="s">
        <v>238</v>
      </c>
      <c r="F230" s="21"/>
      <c r="G230" s="21"/>
      <c r="H230" s="24"/>
      <c r="N230" s="24">
        <f>N231</f>
        <v>350713.62</v>
      </c>
      <c r="S230" s="24">
        <v>77300</v>
      </c>
      <c r="T230" s="106"/>
      <c r="U230" s="24">
        <f>U231</f>
        <v>159630.6</v>
      </c>
      <c r="V230" s="24">
        <f>V231</f>
        <v>161630.3</v>
      </c>
    </row>
    <row r="231" spans="1:22" ht="127.5" customHeight="1">
      <c r="A231" s="25">
        <f t="shared" si="12"/>
        <v>183</v>
      </c>
      <c r="B231" s="26" t="s">
        <v>142</v>
      </c>
      <c r="C231" s="23" t="s">
        <v>66</v>
      </c>
      <c r="D231" s="23" t="s">
        <v>103</v>
      </c>
      <c r="E231" s="23" t="s">
        <v>238</v>
      </c>
      <c r="F231" s="23" t="s">
        <v>43</v>
      </c>
      <c r="G231" s="21"/>
      <c r="H231" s="24"/>
      <c r="N231" s="24">
        <f>N232</f>
        <v>350713.62</v>
      </c>
      <c r="S231" s="24">
        <v>77300</v>
      </c>
      <c r="T231" s="106"/>
      <c r="U231" s="24">
        <f>U232</f>
        <v>159630.6</v>
      </c>
      <c r="V231" s="24">
        <f>V232</f>
        <v>161630.3</v>
      </c>
    </row>
    <row r="232" spans="1:22" ht="57" customHeight="1">
      <c r="A232" s="25">
        <f t="shared" si="12"/>
        <v>184</v>
      </c>
      <c r="B232" s="26" t="s">
        <v>106</v>
      </c>
      <c r="C232" s="23" t="s">
        <v>66</v>
      </c>
      <c r="D232" s="23" t="s">
        <v>103</v>
      </c>
      <c r="E232" s="23" t="s">
        <v>238</v>
      </c>
      <c r="F232" s="23" t="s">
        <v>44</v>
      </c>
      <c r="G232" s="21"/>
      <c r="H232" s="24"/>
      <c r="N232" s="24">
        <f>N233+N236</f>
        <v>350713.62</v>
      </c>
      <c r="S232" s="24">
        <v>77300</v>
      </c>
      <c r="T232" s="106"/>
      <c r="U232" s="24">
        <f>U233+U236</f>
        <v>159630.6</v>
      </c>
      <c r="V232" s="24">
        <f>V233+V236</f>
        <v>161630.3</v>
      </c>
    </row>
    <row r="233" spans="1:22" ht="39" customHeight="1">
      <c r="A233" s="25">
        <f aca="true" t="shared" si="19" ref="A233:A325">A232+1</f>
        <v>185</v>
      </c>
      <c r="B233" s="26" t="s">
        <v>266</v>
      </c>
      <c r="C233" s="23" t="s">
        <v>66</v>
      </c>
      <c r="D233" s="23" t="s">
        <v>103</v>
      </c>
      <c r="E233" s="23" t="s">
        <v>253</v>
      </c>
      <c r="F233" s="23" t="s">
        <v>107</v>
      </c>
      <c r="G233" s="21"/>
      <c r="H233" s="24"/>
      <c r="N233" s="24">
        <f>N234+N235</f>
        <v>257267</v>
      </c>
      <c r="S233" s="24">
        <v>58000</v>
      </c>
      <c r="T233" s="106"/>
      <c r="U233" s="24">
        <f>U234+U235</f>
        <v>123300</v>
      </c>
      <c r="V233" s="24">
        <f>V234+V235</f>
        <v>125300</v>
      </c>
    </row>
    <row r="234" spans="1:24" s="8" customFormat="1" ht="33" customHeight="1">
      <c r="A234" s="25">
        <f t="shared" si="19"/>
        <v>186</v>
      </c>
      <c r="B234" s="30" t="s">
        <v>20</v>
      </c>
      <c r="C234" s="23" t="s">
        <v>66</v>
      </c>
      <c r="D234" s="21" t="s">
        <v>103</v>
      </c>
      <c r="E234" s="21" t="s">
        <v>238</v>
      </c>
      <c r="F234" s="21" t="s">
        <v>254</v>
      </c>
      <c r="G234" s="21" t="s">
        <v>19</v>
      </c>
      <c r="H234" s="24"/>
      <c r="I234" s="16"/>
      <c r="J234" s="16"/>
      <c r="K234" s="16"/>
      <c r="L234" s="16"/>
      <c r="M234" s="16"/>
      <c r="N234" s="127">
        <v>249267</v>
      </c>
      <c r="O234" s="95"/>
      <c r="P234" s="95"/>
      <c r="Q234" s="95"/>
      <c r="R234" s="95"/>
      <c r="S234" s="93">
        <v>58000</v>
      </c>
      <c r="T234" s="85"/>
      <c r="U234" s="28">
        <v>120300</v>
      </c>
      <c r="V234" s="28">
        <v>120300</v>
      </c>
      <c r="W234" s="1">
        <v>196391.62</v>
      </c>
      <c r="X234" s="8">
        <v>50000.06</v>
      </c>
    </row>
    <row r="235" spans="1:24" s="8" customFormat="1" ht="52.5">
      <c r="A235" s="25"/>
      <c r="B235" s="29" t="s">
        <v>328</v>
      </c>
      <c r="C235" s="23" t="s">
        <v>66</v>
      </c>
      <c r="D235" s="38" t="s">
        <v>103</v>
      </c>
      <c r="E235" s="38" t="s">
        <v>238</v>
      </c>
      <c r="F235" s="38" t="s">
        <v>107</v>
      </c>
      <c r="G235" s="38" t="s">
        <v>329</v>
      </c>
      <c r="H235" s="28"/>
      <c r="I235" s="16"/>
      <c r="J235" s="16"/>
      <c r="K235" s="16"/>
      <c r="L235" s="16"/>
      <c r="M235" s="16"/>
      <c r="N235" s="127">
        <v>8000</v>
      </c>
      <c r="O235" s="95"/>
      <c r="P235" s="95"/>
      <c r="Q235" s="95"/>
      <c r="R235" s="95"/>
      <c r="S235" s="107"/>
      <c r="T235" s="90"/>
      <c r="U235" s="28">
        <v>3000</v>
      </c>
      <c r="V235" s="28">
        <v>5000</v>
      </c>
      <c r="W235" s="1">
        <v>2604.06</v>
      </c>
      <c r="X235" s="8">
        <v>5000</v>
      </c>
    </row>
    <row r="236" spans="1:22" ht="102">
      <c r="A236" s="25">
        <f>A234+1</f>
        <v>187</v>
      </c>
      <c r="B236" s="33" t="s">
        <v>267</v>
      </c>
      <c r="C236" s="23" t="s">
        <v>66</v>
      </c>
      <c r="D236" s="23" t="s">
        <v>103</v>
      </c>
      <c r="E236" s="23" t="s">
        <v>238</v>
      </c>
      <c r="F236" s="23" t="s">
        <v>122</v>
      </c>
      <c r="G236" s="21"/>
      <c r="H236" s="24"/>
      <c r="N236" s="24">
        <f>N237</f>
        <v>93446.62</v>
      </c>
      <c r="S236" s="24">
        <v>19300</v>
      </c>
      <c r="T236" s="106"/>
      <c r="U236" s="24">
        <f>U237</f>
        <v>36330.6</v>
      </c>
      <c r="V236" s="24">
        <f>V237</f>
        <v>36330.3</v>
      </c>
    </row>
    <row r="237" spans="1:24" s="8" customFormat="1" ht="26.25">
      <c r="A237" s="25">
        <f t="shared" si="19"/>
        <v>188</v>
      </c>
      <c r="B237" s="30" t="s">
        <v>24</v>
      </c>
      <c r="C237" s="23" t="s">
        <v>66</v>
      </c>
      <c r="D237" s="23" t="s">
        <v>103</v>
      </c>
      <c r="E237" s="23" t="s">
        <v>238</v>
      </c>
      <c r="F237" s="21" t="s">
        <v>122</v>
      </c>
      <c r="G237" s="21" t="s">
        <v>23</v>
      </c>
      <c r="H237" s="24"/>
      <c r="I237" s="16"/>
      <c r="J237" s="16"/>
      <c r="K237" s="16"/>
      <c r="L237" s="16"/>
      <c r="M237" s="16"/>
      <c r="N237" s="127">
        <v>93446.62</v>
      </c>
      <c r="O237" s="95"/>
      <c r="P237" s="95"/>
      <c r="Q237" s="95"/>
      <c r="R237" s="95"/>
      <c r="S237" s="107">
        <v>19300</v>
      </c>
      <c r="T237" s="90"/>
      <c r="U237" s="28">
        <v>36330.6</v>
      </c>
      <c r="V237" s="28">
        <v>36330.3</v>
      </c>
      <c r="W237" s="1">
        <v>83702.69</v>
      </c>
      <c r="X237" s="8">
        <v>20000</v>
      </c>
    </row>
    <row r="238" spans="1:22" ht="102">
      <c r="A238" s="25">
        <f t="shared" si="19"/>
        <v>189</v>
      </c>
      <c r="B238" s="26" t="s">
        <v>205</v>
      </c>
      <c r="C238" s="23" t="s">
        <v>66</v>
      </c>
      <c r="D238" s="23" t="s">
        <v>103</v>
      </c>
      <c r="E238" s="23" t="s">
        <v>247</v>
      </c>
      <c r="F238" s="21"/>
      <c r="G238" s="21"/>
      <c r="H238" s="24"/>
      <c r="N238" s="24">
        <f>N239</f>
        <v>386000</v>
      </c>
      <c r="S238" s="24">
        <v>81000</v>
      </c>
      <c r="T238" s="106"/>
      <c r="U238" s="24">
        <f aca="true" t="shared" si="20" ref="U238:V240">U239</f>
        <v>50000</v>
      </c>
      <c r="V238" s="24">
        <f t="shared" si="20"/>
        <v>50000</v>
      </c>
    </row>
    <row r="239" spans="1:22" ht="51">
      <c r="A239" s="25">
        <f t="shared" si="19"/>
        <v>190</v>
      </c>
      <c r="B239" s="33" t="s">
        <v>284</v>
      </c>
      <c r="C239" s="23" t="s">
        <v>66</v>
      </c>
      <c r="D239" s="23" t="s">
        <v>103</v>
      </c>
      <c r="E239" s="23" t="s">
        <v>247</v>
      </c>
      <c r="F239" s="23" t="s">
        <v>109</v>
      </c>
      <c r="G239" s="21"/>
      <c r="H239" s="24"/>
      <c r="N239" s="24">
        <f>N240</f>
        <v>386000</v>
      </c>
      <c r="S239" s="24">
        <v>81000</v>
      </c>
      <c r="T239" s="106"/>
      <c r="U239" s="24">
        <f t="shared" si="20"/>
        <v>50000</v>
      </c>
      <c r="V239" s="24">
        <f t="shared" si="20"/>
        <v>50000</v>
      </c>
    </row>
    <row r="240" spans="1:22" ht="76.5">
      <c r="A240" s="25">
        <f t="shared" si="19"/>
        <v>191</v>
      </c>
      <c r="B240" s="33" t="s">
        <v>264</v>
      </c>
      <c r="C240" s="23" t="s">
        <v>66</v>
      </c>
      <c r="D240" s="23" t="s">
        <v>103</v>
      </c>
      <c r="E240" s="23" t="s">
        <v>247</v>
      </c>
      <c r="F240" s="23" t="s">
        <v>59</v>
      </c>
      <c r="G240" s="21"/>
      <c r="H240" s="24"/>
      <c r="N240" s="24">
        <f>N241</f>
        <v>386000</v>
      </c>
      <c r="S240" s="24">
        <v>81000</v>
      </c>
      <c r="T240" s="106"/>
      <c r="U240" s="24">
        <f t="shared" si="20"/>
        <v>50000</v>
      </c>
      <c r="V240" s="24">
        <f t="shared" si="20"/>
        <v>50000</v>
      </c>
    </row>
    <row r="241" spans="1:22" ht="26.25">
      <c r="A241" s="25">
        <f t="shared" si="19"/>
        <v>192</v>
      </c>
      <c r="B241" s="26" t="s">
        <v>304</v>
      </c>
      <c r="C241" s="23" t="s">
        <v>66</v>
      </c>
      <c r="D241" s="23" t="s">
        <v>103</v>
      </c>
      <c r="E241" s="23" t="s">
        <v>247</v>
      </c>
      <c r="F241" s="23" t="s">
        <v>60</v>
      </c>
      <c r="G241" s="21"/>
      <c r="H241" s="24"/>
      <c r="N241" s="24">
        <f>N243+N244+N242</f>
        <v>386000</v>
      </c>
      <c r="S241" s="24">
        <v>81000</v>
      </c>
      <c r="T241" s="106"/>
      <c r="U241" s="24">
        <f>U243+U244+U242</f>
        <v>50000</v>
      </c>
      <c r="V241" s="24">
        <f>V243+V244+V242</f>
        <v>50000</v>
      </c>
    </row>
    <row r="242" spans="1:24" s="8" customFormat="1" ht="26.25">
      <c r="A242" s="25">
        <f t="shared" si="19"/>
        <v>193</v>
      </c>
      <c r="B242" s="29" t="s">
        <v>33</v>
      </c>
      <c r="C242" s="23" t="s">
        <v>66</v>
      </c>
      <c r="D242" s="21" t="s">
        <v>103</v>
      </c>
      <c r="E242" s="21" t="s">
        <v>247</v>
      </c>
      <c r="F242" s="21" t="s">
        <v>60</v>
      </c>
      <c r="G242" s="21" t="s">
        <v>32</v>
      </c>
      <c r="H242" s="28"/>
      <c r="I242" s="16"/>
      <c r="J242" s="16"/>
      <c r="K242" s="16"/>
      <c r="L242" s="16"/>
      <c r="M242" s="16"/>
      <c r="N242" s="127">
        <v>104000</v>
      </c>
      <c r="O242" s="92"/>
      <c r="P242" s="92"/>
      <c r="Q242" s="92"/>
      <c r="R242" s="92"/>
      <c r="S242" s="93">
        <v>42000</v>
      </c>
      <c r="T242" s="85"/>
      <c r="U242" s="28">
        <v>5000</v>
      </c>
      <c r="V242" s="28">
        <v>5000</v>
      </c>
      <c r="W242" s="1">
        <v>87702.98</v>
      </c>
      <c r="X242" s="8">
        <v>60000</v>
      </c>
    </row>
    <row r="243" spans="1:24" s="8" customFormat="1" ht="51.75" customHeight="1">
      <c r="A243" s="25">
        <f t="shared" si="19"/>
        <v>194</v>
      </c>
      <c r="B243" s="119" t="s">
        <v>332</v>
      </c>
      <c r="C243" s="23" t="s">
        <v>66</v>
      </c>
      <c r="D243" s="21" t="s">
        <v>103</v>
      </c>
      <c r="E243" s="21" t="s">
        <v>247</v>
      </c>
      <c r="F243" s="21" t="s">
        <v>60</v>
      </c>
      <c r="G243" s="21" t="s">
        <v>330</v>
      </c>
      <c r="H243" s="24"/>
      <c r="I243" s="16"/>
      <c r="J243" s="16"/>
      <c r="K243" s="16"/>
      <c r="L243" s="16"/>
      <c r="M243" s="16"/>
      <c r="N243" s="127">
        <v>195000</v>
      </c>
      <c r="O243" s="95"/>
      <c r="P243" s="95"/>
      <c r="Q243" s="95"/>
      <c r="R243" s="95"/>
      <c r="S243" s="107">
        <v>36400</v>
      </c>
      <c r="T243" s="90"/>
      <c r="U243" s="28">
        <v>35000</v>
      </c>
      <c r="V243" s="28">
        <v>35000</v>
      </c>
      <c r="W243" s="1">
        <v>119360</v>
      </c>
      <c r="X243" s="8">
        <v>100000</v>
      </c>
    </row>
    <row r="244" spans="1:24" s="8" customFormat="1" ht="60.75" customHeight="1">
      <c r="A244" s="25">
        <f t="shared" si="19"/>
        <v>195</v>
      </c>
      <c r="B244" s="29" t="s">
        <v>335</v>
      </c>
      <c r="C244" s="23" t="s">
        <v>66</v>
      </c>
      <c r="D244" s="21" t="s">
        <v>103</v>
      </c>
      <c r="E244" s="21" t="s">
        <v>247</v>
      </c>
      <c r="F244" s="21" t="s">
        <v>60</v>
      </c>
      <c r="G244" s="21" t="s">
        <v>339</v>
      </c>
      <c r="H244" s="24"/>
      <c r="I244" s="16"/>
      <c r="J244" s="16"/>
      <c r="K244" s="16"/>
      <c r="L244" s="16"/>
      <c r="M244" s="16"/>
      <c r="N244" s="127">
        <v>87000</v>
      </c>
      <c r="O244" s="92"/>
      <c r="P244" s="92"/>
      <c r="Q244" s="92"/>
      <c r="R244" s="92"/>
      <c r="S244" s="93">
        <v>2600</v>
      </c>
      <c r="T244" s="85"/>
      <c r="U244" s="28">
        <v>10000</v>
      </c>
      <c r="V244" s="28">
        <v>10000</v>
      </c>
      <c r="W244" s="1">
        <v>55312</v>
      </c>
      <c r="X244" s="8">
        <v>30000</v>
      </c>
    </row>
    <row r="245" spans="1:23" s="8" customFormat="1" ht="26.25" customHeight="1">
      <c r="A245" s="25">
        <f t="shared" si="19"/>
        <v>196</v>
      </c>
      <c r="B245" s="22" t="s">
        <v>129</v>
      </c>
      <c r="C245" s="23" t="s">
        <v>66</v>
      </c>
      <c r="D245" s="23" t="s">
        <v>103</v>
      </c>
      <c r="E245" s="23" t="s">
        <v>239</v>
      </c>
      <c r="F245" s="23" t="s">
        <v>130</v>
      </c>
      <c r="G245" s="21"/>
      <c r="H245" s="24">
        <f>H248</f>
        <v>12000</v>
      </c>
      <c r="I245" s="16"/>
      <c r="J245" s="16"/>
      <c r="K245" s="16"/>
      <c r="L245" s="16"/>
      <c r="M245" s="16"/>
      <c r="N245" s="24">
        <f>N248+N250+N246</f>
        <v>2000</v>
      </c>
      <c r="O245" s="92"/>
      <c r="P245" s="92"/>
      <c r="Q245" s="92"/>
      <c r="R245" s="92"/>
      <c r="S245" s="93"/>
      <c r="T245" s="85"/>
      <c r="U245" s="24">
        <f>U248+U250+U246</f>
        <v>2000</v>
      </c>
      <c r="V245" s="24">
        <f>V248+V250+V246</f>
        <v>2000</v>
      </c>
      <c r="W245" s="1"/>
    </row>
    <row r="246" spans="1:22" s="97" customFormat="1" ht="35.25" customHeight="1">
      <c r="A246" s="25"/>
      <c r="B246" s="22" t="s">
        <v>342</v>
      </c>
      <c r="C246" s="23" t="s">
        <v>66</v>
      </c>
      <c r="D246" s="130" t="s">
        <v>103</v>
      </c>
      <c r="E246" s="23" t="s">
        <v>239</v>
      </c>
      <c r="F246" s="130" t="s">
        <v>343</v>
      </c>
      <c r="G246" s="38"/>
      <c r="H246" s="24"/>
      <c r="I246" s="16"/>
      <c r="J246" s="16"/>
      <c r="K246" s="16"/>
      <c r="L246" s="16"/>
      <c r="M246" s="16"/>
      <c r="N246" s="24">
        <f>N247</f>
        <v>1000</v>
      </c>
      <c r="O246" s="16"/>
      <c r="P246" s="16"/>
      <c r="Q246" s="16"/>
      <c r="R246" s="16"/>
      <c r="S246" s="24"/>
      <c r="T246" s="106"/>
      <c r="U246" s="24">
        <f>U247</f>
        <v>1000</v>
      </c>
      <c r="V246" s="24">
        <f>V247</f>
        <v>1000</v>
      </c>
    </row>
    <row r="247" spans="1:22" s="97" customFormat="1" ht="35.25" customHeight="1">
      <c r="A247" s="25"/>
      <c r="B247" s="96" t="s">
        <v>316</v>
      </c>
      <c r="C247" s="23" t="s">
        <v>66</v>
      </c>
      <c r="D247" s="38" t="s">
        <v>103</v>
      </c>
      <c r="E247" s="21" t="s">
        <v>239</v>
      </c>
      <c r="F247" s="38" t="s">
        <v>343</v>
      </c>
      <c r="G247" s="38" t="s">
        <v>317</v>
      </c>
      <c r="H247" s="24"/>
      <c r="I247" s="16"/>
      <c r="J247" s="16"/>
      <c r="K247" s="16"/>
      <c r="L247" s="16"/>
      <c r="M247" s="16"/>
      <c r="N247" s="28">
        <v>1000</v>
      </c>
      <c r="O247" s="16"/>
      <c r="P247" s="16"/>
      <c r="Q247" s="16"/>
      <c r="R247" s="16"/>
      <c r="S247" s="28"/>
      <c r="T247" s="90"/>
      <c r="U247" s="28">
        <v>1000</v>
      </c>
      <c r="V247" s="28">
        <v>1000</v>
      </c>
    </row>
    <row r="248" spans="1:23" s="8" customFormat="1" ht="26.25" customHeight="1">
      <c r="A248" s="25">
        <f>A245+1</f>
        <v>197</v>
      </c>
      <c r="B248" s="22" t="s">
        <v>248</v>
      </c>
      <c r="C248" s="23" t="s">
        <v>66</v>
      </c>
      <c r="D248" s="23" t="s">
        <v>103</v>
      </c>
      <c r="E248" s="23" t="s">
        <v>239</v>
      </c>
      <c r="F248" s="23" t="s">
        <v>128</v>
      </c>
      <c r="G248" s="21"/>
      <c r="H248" s="24">
        <f>H249</f>
        <v>12000</v>
      </c>
      <c r="I248" s="16"/>
      <c r="J248" s="16"/>
      <c r="K248" s="16"/>
      <c r="L248" s="16"/>
      <c r="M248" s="16"/>
      <c r="N248" s="24">
        <f>N249</f>
        <v>800</v>
      </c>
      <c r="O248" s="92"/>
      <c r="P248" s="92"/>
      <c r="Q248" s="92"/>
      <c r="R248" s="92"/>
      <c r="S248" s="93"/>
      <c r="T248" s="85"/>
      <c r="U248" s="24">
        <f>U249</f>
        <v>800</v>
      </c>
      <c r="V248" s="24">
        <f>V249</f>
        <v>800</v>
      </c>
      <c r="W248" s="1"/>
    </row>
    <row r="249" spans="1:23" s="8" customFormat="1" ht="26.25" customHeight="1">
      <c r="A249" s="25">
        <f t="shared" si="19"/>
        <v>198</v>
      </c>
      <c r="B249" s="108" t="s">
        <v>316</v>
      </c>
      <c r="C249" s="23" t="s">
        <v>66</v>
      </c>
      <c r="D249" s="21" t="s">
        <v>103</v>
      </c>
      <c r="E249" s="21" t="s">
        <v>239</v>
      </c>
      <c r="F249" s="21" t="s">
        <v>128</v>
      </c>
      <c r="G249" s="21" t="s">
        <v>317</v>
      </c>
      <c r="H249" s="28">
        <v>12000</v>
      </c>
      <c r="I249" s="16"/>
      <c r="J249" s="16"/>
      <c r="K249" s="16"/>
      <c r="L249" s="16"/>
      <c r="M249" s="16"/>
      <c r="N249" s="28">
        <v>800</v>
      </c>
      <c r="O249" s="92"/>
      <c r="P249" s="92"/>
      <c r="Q249" s="92"/>
      <c r="R249" s="92"/>
      <c r="S249" s="93"/>
      <c r="T249" s="85"/>
      <c r="U249" s="28">
        <v>800</v>
      </c>
      <c r="V249" s="28">
        <v>800</v>
      </c>
      <c r="W249" s="1">
        <v>800</v>
      </c>
    </row>
    <row r="250" spans="1:23" s="8" customFormat="1" ht="26.25" customHeight="1">
      <c r="A250" s="25">
        <v>196</v>
      </c>
      <c r="B250" s="22" t="s">
        <v>251</v>
      </c>
      <c r="C250" s="23" t="s">
        <v>66</v>
      </c>
      <c r="D250" s="23" t="s">
        <v>103</v>
      </c>
      <c r="E250" s="23" t="s">
        <v>239</v>
      </c>
      <c r="F250" s="23" t="s">
        <v>252</v>
      </c>
      <c r="G250" s="21"/>
      <c r="H250" s="24"/>
      <c r="I250" s="16"/>
      <c r="J250" s="16"/>
      <c r="K250" s="16"/>
      <c r="L250" s="16"/>
      <c r="M250" s="16"/>
      <c r="N250" s="24">
        <f>N251+N253</f>
        <v>200</v>
      </c>
      <c r="O250" s="92"/>
      <c r="P250" s="92"/>
      <c r="Q250" s="92"/>
      <c r="R250" s="92"/>
      <c r="S250" s="93"/>
      <c r="T250" s="85"/>
      <c r="U250" s="24">
        <f>U251+U253</f>
        <v>200</v>
      </c>
      <c r="V250" s="24">
        <f>V251+V253</f>
        <v>200</v>
      </c>
      <c r="W250" s="1"/>
    </row>
    <row r="251" spans="1:23" s="8" customFormat="1" ht="26.25" customHeight="1">
      <c r="A251" s="25">
        <v>197</v>
      </c>
      <c r="B251" s="108" t="s">
        <v>318</v>
      </c>
      <c r="C251" s="23" t="s">
        <v>66</v>
      </c>
      <c r="D251" s="21" t="s">
        <v>103</v>
      </c>
      <c r="E251" s="21" t="s">
        <v>239</v>
      </c>
      <c r="F251" s="21" t="s">
        <v>252</v>
      </c>
      <c r="G251" s="21" t="s">
        <v>319</v>
      </c>
      <c r="H251" s="24"/>
      <c r="I251" s="16"/>
      <c r="J251" s="16"/>
      <c r="K251" s="16"/>
      <c r="L251" s="16"/>
      <c r="M251" s="16"/>
      <c r="N251" s="28">
        <v>100</v>
      </c>
      <c r="O251" s="92"/>
      <c r="P251" s="92"/>
      <c r="Q251" s="92"/>
      <c r="R251" s="92"/>
      <c r="S251" s="93"/>
      <c r="T251" s="85"/>
      <c r="U251" s="28">
        <v>100</v>
      </c>
      <c r="V251" s="28">
        <v>100</v>
      </c>
      <c r="W251" s="1"/>
    </row>
    <row r="252" spans="1:23" s="8" customFormat="1" ht="25.5" customHeight="1">
      <c r="A252" s="25">
        <f>A251+1</f>
        <v>198</v>
      </c>
      <c r="B252" s="98" t="s">
        <v>345</v>
      </c>
      <c r="C252" s="23" t="s">
        <v>66</v>
      </c>
      <c r="D252" s="21" t="s">
        <v>103</v>
      </c>
      <c r="E252" s="21" t="s">
        <v>239</v>
      </c>
      <c r="F252" s="21" t="s">
        <v>252</v>
      </c>
      <c r="G252" s="21" t="s">
        <v>344</v>
      </c>
      <c r="H252" s="28"/>
      <c r="I252" s="18"/>
      <c r="J252" s="18"/>
      <c r="K252" s="18"/>
      <c r="L252" s="18"/>
      <c r="M252" s="18"/>
      <c r="N252" s="28">
        <v>0</v>
      </c>
      <c r="O252" s="92"/>
      <c r="P252" s="92"/>
      <c r="Q252" s="92"/>
      <c r="R252" s="92"/>
      <c r="S252" s="111">
        <v>25000</v>
      </c>
      <c r="T252" s="85"/>
      <c r="U252" s="28">
        <v>0</v>
      </c>
      <c r="V252" s="28">
        <v>0</v>
      </c>
      <c r="W252" s="1"/>
    </row>
    <row r="253" spans="1:23" s="8" customFormat="1" ht="55.5" customHeight="1">
      <c r="A253" s="25">
        <v>198</v>
      </c>
      <c r="B253" s="30" t="s">
        <v>353</v>
      </c>
      <c r="C253" s="23" t="s">
        <v>66</v>
      </c>
      <c r="D253" s="21" t="s">
        <v>103</v>
      </c>
      <c r="E253" s="21" t="s">
        <v>239</v>
      </c>
      <c r="F253" s="21" t="s">
        <v>252</v>
      </c>
      <c r="G253" s="21" t="s">
        <v>350</v>
      </c>
      <c r="H253" s="28"/>
      <c r="I253" s="16"/>
      <c r="J253" s="16"/>
      <c r="K253" s="16"/>
      <c r="L253" s="16"/>
      <c r="M253" s="16"/>
      <c r="N253" s="28">
        <v>100</v>
      </c>
      <c r="O253" s="92"/>
      <c r="P253" s="92"/>
      <c r="Q253" s="92"/>
      <c r="R253" s="92"/>
      <c r="S253" s="93"/>
      <c r="T253" s="85"/>
      <c r="U253" s="28">
        <v>100</v>
      </c>
      <c r="V253" s="28">
        <v>100</v>
      </c>
      <c r="W253" s="1"/>
    </row>
    <row r="254" spans="1:23" s="8" customFormat="1" ht="49.5" customHeight="1">
      <c r="A254" s="25">
        <v>199</v>
      </c>
      <c r="B254" s="120" t="s">
        <v>302</v>
      </c>
      <c r="C254" s="23" t="s">
        <v>66</v>
      </c>
      <c r="D254" s="23" t="s">
        <v>103</v>
      </c>
      <c r="E254" s="88" t="s">
        <v>303</v>
      </c>
      <c r="F254" s="21"/>
      <c r="G254" s="21"/>
      <c r="H254" s="24"/>
      <c r="I254" s="16"/>
      <c r="J254" s="16"/>
      <c r="K254" s="16"/>
      <c r="L254" s="16"/>
      <c r="M254" s="16"/>
      <c r="N254" s="24">
        <f>N255</f>
        <v>452813</v>
      </c>
      <c r="O254" s="92"/>
      <c r="P254" s="92"/>
      <c r="Q254" s="92"/>
      <c r="R254" s="92"/>
      <c r="S254" s="93"/>
      <c r="T254" s="85"/>
      <c r="U254" s="24">
        <f>U255</f>
        <v>0</v>
      </c>
      <c r="V254" s="24">
        <f>V255</f>
        <v>0</v>
      </c>
      <c r="W254" s="1"/>
    </row>
    <row r="255" spans="1:23" s="8" customFormat="1" ht="31.5" customHeight="1">
      <c r="A255" s="25">
        <v>200</v>
      </c>
      <c r="B255" s="26" t="s">
        <v>304</v>
      </c>
      <c r="C255" s="23" t="s">
        <v>66</v>
      </c>
      <c r="D255" s="21" t="s">
        <v>103</v>
      </c>
      <c r="E255" s="89" t="s">
        <v>303</v>
      </c>
      <c r="F255" s="21" t="s">
        <v>60</v>
      </c>
      <c r="G255" s="21"/>
      <c r="H255" s="24"/>
      <c r="I255" s="16"/>
      <c r="J255" s="16"/>
      <c r="K255" s="16"/>
      <c r="L255" s="16"/>
      <c r="M255" s="16"/>
      <c r="N255" s="28">
        <f>N256</f>
        <v>452813</v>
      </c>
      <c r="O255" s="92"/>
      <c r="P255" s="92"/>
      <c r="Q255" s="92"/>
      <c r="R255" s="92"/>
      <c r="S255" s="93"/>
      <c r="T255" s="85"/>
      <c r="U255" s="28">
        <f>U256</f>
        <v>0</v>
      </c>
      <c r="V255" s="28">
        <f>V256</f>
        <v>0</v>
      </c>
      <c r="W255" s="1"/>
    </row>
    <row r="256" spans="1:23" s="8" customFormat="1" ht="31.5" customHeight="1">
      <c r="A256" s="25">
        <v>201</v>
      </c>
      <c r="B256" s="87" t="s">
        <v>39</v>
      </c>
      <c r="C256" s="23" t="s">
        <v>66</v>
      </c>
      <c r="D256" s="21" t="s">
        <v>103</v>
      </c>
      <c r="E256" s="89" t="s">
        <v>303</v>
      </c>
      <c r="F256" s="21" t="s">
        <v>60</v>
      </c>
      <c r="G256" s="21" t="s">
        <v>339</v>
      </c>
      <c r="H256" s="24"/>
      <c r="I256" s="16"/>
      <c r="J256" s="16"/>
      <c r="K256" s="16"/>
      <c r="L256" s="16"/>
      <c r="M256" s="16"/>
      <c r="N256" s="28">
        <v>452813</v>
      </c>
      <c r="O256" s="92"/>
      <c r="P256" s="92"/>
      <c r="Q256" s="92"/>
      <c r="R256" s="92"/>
      <c r="S256" s="93"/>
      <c r="T256" s="85"/>
      <c r="U256" s="28">
        <v>0</v>
      </c>
      <c r="V256" s="28">
        <v>0</v>
      </c>
      <c r="W256" s="1">
        <v>452813</v>
      </c>
    </row>
    <row r="257" spans="1:22" ht="54.75" customHeight="1">
      <c r="A257" s="25">
        <v>202</v>
      </c>
      <c r="B257" s="22" t="s">
        <v>162</v>
      </c>
      <c r="C257" s="23" t="s">
        <v>66</v>
      </c>
      <c r="D257" s="23" t="s">
        <v>161</v>
      </c>
      <c r="E257" s="23"/>
      <c r="F257" s="23"/>
      <c r="G257" s="23"/>
      <c r="H257" s="24"/>
      <c r="I257" s="32"/>
      <c r="J257" s="32"/>
      <c r="K257" s="32"/>
      <c r="L257" s="32"/>
      <c r="M257" s="32"/>
      <c r="N257" s="24">
        <f>N258+N264</f>
        <v>64400</v>
      </c>
      <c r="S257" s="24">
        <v>5000</v>
      </c>
      <c r="T257" s="106"/>
      <c r="U257" s="24">
        <f>U258+U264</f>
        <v>5000</v>
      </c>
      <c r="V257" s="24">
        <f>V258+V264</f>
        <v>0</v>
      </c>
    </row>
    <row r="258" spans="1:22" ht="54.75" customHeight="1">
      <c r="A258" s="25">
        <v>203</v>
      </c>
      <c r="B258" s="22" t="s">
        <v>323</v>
      </c>
      <c r="C258" s="23" t="s">
        <v>66</v>
      </c>
      <c r="D258" s="23" t="s">
        <v>161</v>
      </c>
      <c r="E258" s="23" t="s">
        <v>322</v>
      </c>
      <c r="F258" s="23"/>
      <c r="G258" s="23"/>
      <c r="H258" s="24"/>
      <c r="I258" s="32"/>
      <c r="J258" s="32"/>
      <c r="K258" s="32"/>
      <c r="L258" s="32"/>
      <c r="M258" s="32"/>
      <c r="N258" s="24">
        <f>N259</f>
        <v>59400</v>
      </c>
      <c r="S258" s="24"/>
      <c r="T258" s="106"/>
      <c r="U258" s="24">
        <f aca="true" t="shared" si="21" ref="U258:V262">U259</f>
        <v>0</v>
      </c>
      <c r="V258" s="24">
        <f t="shared" si="21"/>
        <v>0</v>
      </c>
    </row>
    <row r="259" spans="1:22" ht="90.75" customHeight="1">
      <c r="A259" s="25">
        <v>204</v>
      </c>
      <c r="B259" s="29" t="s">
        <v>326</v>
      </c>
      <c r="C259" s="23" t="s">
        <v>66</v>
      </c>
      <c r="D259" s="23" t="s">
        <v>161</v>
      </c>
      <c r="E259" s="21" t="s">
        <v>322</v>
      </c>
      <c r="F259" s="23"/>
      <c r="G259" s="23"/>
      <c r="H259" s="24"/>
      <c r="I259" s="32"/>
      <c r="J259" s="32"/>
      <c r="K259" s="32"/>
      <c r="L259" s="32"/>
      <c r="M259" s="32"/>
      <c r="N259" s="24">
        <f>N260</f>
        <v>59400</v>
      </c>
      <c r="S259" s="24"/>
      <c r="T259" s="106"/>
      <c r="U259" s="24">
        <f t="shared" si="21"/>
        <v>0</v>
      </c>
      <c r="V259" s="24">
        <f t="shared" si="21"/>
        <v>0</v>
      </c>
    </row>
    <row r="260" spans="1:22" ht="54.75" customHeight="1">
      <c r="A260" s="25">
        <v>205</v>
      </c>
      <c r="B260" s="29" t="s">
        <v>324</v>
      </c>
      <c r="C260" s="23" t="s">
        <v>66</v>
      </c>
      <c r="D260" s="23" t="s">
        <v>161</v>
      </c>
      <c r="E260" s="21" t="s">
        <v>322</v>
      </c>
      <c r="F260" s="23" t="s">
        <v>109</v>
      </c>
      <c r="G260" s="23"/>
      <c r="H260" s="24"/>
      <c r="I260" s="32"/>
      <c r="J260" s="32"/>
      <c r="K260" s="32"/>
      <c r="L260" s="32"/>
      <c r="M260" s="32"/>
      <c r="N260" s="24">
        <f>N261</f>
        <v>59400</v>
      </c>
      <c r="S260" s="24"/>
      <c r="T260" s="106"/>
      <c r="U260" s="24">
        <f t="shared" si="21"/>
        <v>0</v>
      </c>
      <c r="V260" s="24">
        <f t="shared" si="21"/>
        <v>0</v>
      </c>
    </row>
    <row r="261" spans="1:22" ht="54.75" customHeight="1">
      <c r="A261" s="25">
        <v>206</v>
      </c>
      <c r="B261" s="29" t="s">
        <v>325</v>
      </c>
      <c r="C261" s="23" t="s">
        <v>66</v>
      </c>
      <c r="D261" s="23" t="s">
        <v>161</v>
      </c>
      <c r="E261" s="21" t="s">
        <v>322</v>
      </c>
      <c r="F261" s="23" t="s">
        <v>59</v>
      </c>
      <c r="G261" s="23"/>
      <c r="H261" s="24"/>
      <c r="I261" s="32"/>
      <c r="J261" s="32"/>
      <c r="K261" s="32"/>
      <c r="L261" s="32"/>
      <c r="M261" s="32"/>
      <c r="N261" s="24">
        <f>N262</f>
        <v>59400</v>
      </c>
      <c r="S261" s="24"/>
      <c r="T261" s="106"/>
      <c r="U261" s="24">
        <f t="shared" si="21"/>
        <v>0</v>
      </c>
      <c r="V261" s="24">
        <f t="shared" si="21"/>
        <v>0</v>
      </c>
    </row>
    <row r="262" spans="1:22" ht="32.25" customHeight="1">
      <c r="A262" s="25">
        <v>207</v>
      </c>
      <c r="B262" s="30" t="s">
        <v>304</v>
      </c>
      <c r="C262" s="23" t="s">
        <v>66</v>
      </c>
      <c r="D262" s="23" t="s">
        <v>161</v>
      </c>
      <c r="E262" s="21" t="s">
        <v>322</v>
      </c>
      <c r="F262" s="23" t="s">
        <v>60</v>
      </c>
      <c r="G262" s="23"/>
      <c r="H262" s="24"/>
      <c r="I262" s="32"/>
      <c r="J262" s="32"/>
      <c r="K262" s="32"/>
      <c r="L262" s="32"/>
      <c r="M262" s="32"/>
      <c r="N262" s="24">
        <f>N263</f>
        <v>59400</v>
      </c>
      <c r="S262" s="24"/>
      <c r="T262" s="106"/>
      <c r="U262" s="24">
        <f t="shared" si="21"/>
        <v>0</v>
      </c>
      <c r="V262" s="24">
        <f t="shared" si="21"/>
        <v>0</v>
      </c>
    </row>
    <row r="263" spans="1:24" ht="38.25" customHeight="1">
      <c r="A263" s="25">
        <v>208</v>
      </c>
      <c r="B263" s="29" t="s">
        <v>35</v>
      </c>
      <c r="C263" s="23" t="s">
        <v>66</v>
      </c>
      <c r="D263" s="21" t="s">
        <v>161</v>
      </c>
      <c r="E263" s="21" t="s">
        <v>322</v>
      </c>
      <c r="F263" s="21" t="s">
        <v>60</v>
      </c>
      <c r="G263" s="21" t="s">
        <v>34</v>
      </c>
      <c r="H263" s="28"/>
      <c r="N263" s="127">
        <v>59400</v>
      </c>
      <c r="S263" s="24"/>
      <c r="T263" s="106"/>
      <c r="U263" s="28">
        <v>0</v>
      </c>
      <c r="V263" s="28">
        <v>0</v>
      </c>
      <c r="X263" s="95">
        <v>50000</v>
      </c>
    </row>
    <row r="264" spans="1:22" ht="38.25" customHeight="1">
      <c r="A264" s="25">
        <v>209</v>
      </c>
      <c r="B264" s="32" t="s">
        <v>147</v>
      </c>
      <c r="C264" s="23" t="s">
        <v>66</v>
      </c>
      <c r="D264" s="23" t="s">
        <v>161</v>
      </c>
      <c r="E264" s="23" t="s">
        <v>172</v>
      </c>
      <c r="F264" s="23"/>
      <c r="G264" s="23"/>
      <c r="H264" s="28"/>
      <c r="N264" s="24">
        <f>N265</f>
        <v>5000</v>
      </c>
      <c r="S264" s="24">
        <v>5000</v>
      </c>
      <c r="T264" s="106"/>
      <c r="U264" s="24">
        <f>U265</f>
        <v>5000</v>
      </c>
      <c r="V264" s="24">
        <f>V265</f>
        <v>0</v>
      </c>
    </row>
    <row r="265" spans="1:22" ht="106.5" customHeight="1">
      <c r="A265" s="25">
        <f t="shared" si="19"/>
        <v>210</v>
      </c>
      <c r="B265" s="22" t="s">
        <v>308</v>
      </c>
      <c r="C265" s="23" t="s">
        <v>66</v>
      </c>
      <c r="D265" s="23" t="s">
        <v>161</v>
      </c>
      <c r="E265" s="23" t="s">
        <v>199</v>
      </c>
      <c r="F265" s="21"/>
      <c r="G265" s="21"/>
      <c r="H265" s="28"/>
      <c r="N265" s="24">
        <f aca="true" t="shared" si="22" ref="N265:N270">N266</f>
        <v>5000</v>
      </c>
      <c r="S265" s="24">
        <v>5000</v>
      </c>
      <c r="T265" s="106"/>
      <c r="U265" s="24">
        <f aca="true" t="shared" si="23" ref="U265:V270">U266</f>
        <v>5000</v>
      </c>
      <c r="V265" s="24">
        <f t="shared" si="23"/>
        <v>0</v>
      </c>
    </row>
    <row r="266" spans="1:22" ht="129.75" customHeight="1">
      <c r="A266" s="25">
        <f t="shared" si="19"/>
        <v>211</v>
      </c>
      <c r="B266" s="58" t="s">
        <v>278</v>
      </c>
      <c r="C266" s="23" t="s">
        <v>66</v>
      </c>
      <c r="D266" s="23" t="s">
        <v>161</v>
      </c>
      <c r="E266" s="23" t="s">
        <v>199</v>
      </c>
      <c r="F266" s="23"/>
      <c r="G266" s="23"/>
      <c r="H266" s="24"/>
      <c r="I266" s="32"/>
      <c r="J266" s="32"/>
      <c r="K266" s="32"/>
      <c r="L266" s="32"/>
      <c r="M266" s="32"/>
      <c r="N266" s="24">
        <f t="shared" si="22"/>
        <v>5000</v>
      </c>
      <c r="S266" s="24">
        <v>5000</v>
      </c>
      <c r="T266" s="106"/>
      <c r="U266" s="24">
        <f t="shared" si="23"/>
        <v>5000</v>
      </c>
      <c r="V266" s="24">
        <f t="shared" si="23"/>
        <v>0</v>
      </c>
    </row>
    <row r="267" spans="1:22" ht="106.5" customHeight="1">
      <c r="A267" s="25">
        <f t="shared" si="19"/>
        <v>212</v>
      </c>
      <c r="B267" s="34" t="s">
        <v>197</v>
      </c>
      <c r="C267" s="23" t="s">
        <v>66</v>
      </c>
      <c r="D267" s="23" t="s">
        <v>161</v>
      </c>
      <c r="E267" s="23" t="s">
        <v>226</v>
      </c>
      <c r="F267" s="21"/>
      <c r="G267" s="21"/>
      <c r="H267" s="28"/>
      <c r="N267" s="24">
        <f t="shared" si="22"/>
        <v>5000</v>
      </c>
      <c r="S267" s="24">
        <v>5000</v>
      </c>
      <c r="T267" s="106"/>
      <c r="U267" s="24">
        <f t="shared" si="23"/>
        <v>5000</v>
      </c>
      <c r="V267" s="24">
        <f t="shared" si="23"/>
        <v>0</v>
      </c>
    </row>
    <row r="268" spans="1:22" ht="69" customHeight="1">
      <c r="A268" s="25">
        <f t="shared" si="19"/>
        <v>213</v>
      </c>
      <c r="B268" s="33" t="s">
        <v>284</v>
      </c>
      <c r="C268" s="23" t="s">
        <v>66</v>
      </c>
      <c r="D268" s="23" t="s">
        <v>161</v>
      </c>
      <c r="E268" s="23" t="s">
        <v>226</v>
      </c>
      <c r="F268" s="23" t="s">
        <v>109</v>
      </c>
      <c r="G268" s="21"/>
      <c r="H268" s="28"/>
      <c r="N268" s="24">
        <f t="shared" si="22"/>
        <v>5000</v>
      </c>
      <c r="S268" s="24">
        <v>5000</v>
      </c>
      <c r="T268" s="106"/>
      <c r="U268" s="24">
        <f t="shared" si="23"/>
        <v>5000</v>
      </c>
      <c r="V268" s="24">
        <f t="shared" si="23"/>
        <v>0</v>
      </c>
    </row>
    <row r="269" spans="1:22" ht="75" customHeight="1">
      <c r="A269" s="25">
        <f t="shared" si="19"/>
        <v>214</v>
      </c>
      <c r="B269" s="33" t="s">
        <v>264</v>
      </c>
      <c r="C269" s="23" t="s">
        <v>66</v>
      </c>
      <c r="D269" s="23" t="s">
        <v>161</v>
      </c>
      <c r="E269" s="23" t="s">
        <v>226</v>
      </c>
      <c r="F269" s="23" t="s">
        <v>59</v>
      </c>
      <c r="G269" s="21"/>
      <c r="H269" s="28"/>
      <c r="N269" s="24">
        <f t="shared" si="22"/>
        <v>5000</v>
      </c>
      <c r="S269" s="24">
        <v>5000</v>
      </c>
      <c r="T269" s="106"/>
      <c r="U269" s="24">
        <f t="shared" si="23"/>
        <v>5000</v>
      </c>
      <c r="V269" s="24">
        <f t="shared" si="23"/>
        <v>0</v>
      </c>
    </row>
    <row r="270" spans="1:22" ht="33.75" customHeight="1">
      <c r="A270" s="25">
        <f t="shared" si="19"/>
        <v>215</v>
      </c>
      <c r="B270" s="26" t="s">
        <v>304</v>
      </c>
      <c r="C270" s="23" t="s">
        <v>66</v>
      </c>
      <c r="D270" s="23" t="s">
        <v>161</v>
      </c>
      <c r="E270" s="23" t="s">
        <v>226</v>
      </c>
      <c r="F270" s="23" t="s">
        <v>60</v>
      </c>
      <c r="G270" s="21"/>
      <c r="H270" s="28"/>
      <c r="N270" s="24">
        <f t="shared" si="22"/>
        <v>5000</v>
      </c>
      <c r="S270" s="24">
        <v>5000</v>
      </c>
      <c r="T270" s="106"/>
      <c r="U270" s="24">
        <f t="shared" si="23"/>
        <v>5000</v>
      </c>
      <c r="V270" s="24">
        <f t="shared" si="23"/>
        <v>0</v>
      </c>
    </row>
    <row r="271" spans="1:23" s="8" customFormat="1" ht="37.5" customHeight="1">
      <c r="A271" s="25">
        <f t="shared" si="19"/>
        <v>216</v>
      </c>
      <c r="B271" s="30" t="s">
        <v>35</v>
      </c>
      <c r="C271" s="23" t="s">
        <v>66</v>
      </c>
      <c r="D271" s="21" t="s">
        <v>161</v>
      </c>
      <c r="E271" s="21" t="s">
        <v>226</v>
      </c>
      <c r="F271" s="21" t="s">
        <v>60</v>
      </c>
      <c r="G271" s="21" t="s">
        <v>34</v>
      </c>
      <c r="H271" s="28"/>
      <c r="I271" s="16"/>
      <c r="J271" s="16"/>
      <c r="K271" s="16"/>
      <c r="L271" s="16"/>
      <c r="M271" s="16"/>
      <c r="N271" s="28">
        <v>5000</v>
      </c>
      <c r="O271" s="92"/>
      <c r="P271" s="92"/>
      <c r="Q271" s="92"/>
      <c r="R271" s="92"/>
      <c r="S271" s="93">
        <v>5000</v>
      </c>
      <c r="T271" s="85"/>
      <c r="U271" s="28">
        <v>5000</v>
      </c>
      <c r="V271" s="28">
        <v>0</v>
      </c>
      <c r="W271" s="1"/>
    </row>
    <row r="272" spans="1:22" ht="26.25">
      <c r="A272" s="25">
        <f>A271+1</f>
        <v>217</v>
      </c>
      <c r="B272" s="22" t="s">
        <v>70</v>
      </c>
      <c r="C272" s="23" t="s">
        <v>66</v>
      </c>
      <c r="D272" s="23" t="s">
        <v>71</v>
      </c>
      <c r="E272" s="23" t="s">
        <v>11</v>
      </c>
      <c r="F272" s="23" t="s">
        <v>11</v>
      </c>
      <c r="G272" s="23" t="s">
        <v>11</v>
      </c>
      <c r="H272" s="24" t="e">
        <f>H273+H298</f>
        <v>#REF!</v>
      </c>
      <c r="N272" s="59">
        <f>N273+N298</f>
        <v>1161224</v>
      </c>
      <c r="S272" s="59">
        <v>910766.24</v>
      </c>
      <c r="T272" s="121"/>
      <c r="U272" s="59">
        <f>U273+U298</f>
        <v>619000</v>
      </c>
      <c r="V272" s="59">
        <f>V273+V298</f>
        <v>624000</v>
      </c>
    </row>
    <row r="273" spans="1:22" ht="26.25">
      <c r="A273" s="25">
        <f t="shared" si="19"/>
        <v>218</v>
      </c>
      <c r="B273" s="22" t="s">
        <v>105</v>
      </c>
      <c r="C273" s="23" t="s">
        <v>66</v>
      </c>
      <c r="D273" s="23" t="s">
        <v>104</v>
      </c>
      <c r="E273" s="23"/>
      <c r="F273" s="23"/>
      <c r="G273" s="23"/>
      <c r="H273" s="24" t="e">
        <f>#REF!+H275+#REF!</f>
        <v>#REF!</v>
      </c>
      <c r="N273" s="24">
        <f>N274+N283</f>
        <v>381519</v>
      </c>
      <c r="S273" s="24">
        <v>322766.24</v>
      </c>
      <c r="T273" s="106"/>
      <c r="U273" s="24">
        <f>U274+U283</f>
        <v>155000</v>
      </c>
      <c r="V273" s="24">
        <f>V274+V283</f>
        <v>197000</v>
      </c>
    </row>
    <row r="274" spans="1:22" ht="26.25">
      <c r="A274" s="25">
        <f t="shared" si="19"/>
        <v>219</v>
      </c>
      <c r="B274" s="26" t="s">
        <v>147</v>
      </c>
      <c r="C274" s="23" t="s">
        <v>66</v>
      </c>
      <c r="D274" s="23" t="s">
        <v>104</v>
      </c>
      <c r="E274" s="23" t="s">
        <v>172</v>
      </c>
      <c r="F274" s="23"/>
      <c r="G274" s="23"/>
      <c r="H274" s="24"/>
      <c r="N274" s="24">
        <f aca="true" t="shared" si="24" ref="N274:N279">N275</f>
        <v>39000</v>
      </c>
      <c r="S274" s="24">
        <v>50000</v>
      </c>
      <c r="T274" s="106"/>
      <c r="U274" s="24">
        <f aca="true" t="shared" si="25" ref="U274:V279">U275</f>
        <v>35000</v>
      </c>
      <c r="V274" s="24">
        <f t="shared" si="25"/>
        <v>0</v>
      </c>
    </row>
    <row r="275" spans="1:22" ht="86.25" customHeight="1">
      <c r="A275" s="25">
        <f t="shared" si="19"/>
        <v>220</v>
      </c>
      <c r="B275" s="56" t="s">
        <v>309</v>
      </c>
      <c r="C275" s="23" t="s">
        <v>66</v>
      </c>
      <c r="D275" s="23" t="s">
        <v>104</v>
      </c>
      <c r="E275" s="23" t="s">
        <v>183</v>
      </c>
      <c r="F275" s="23"/>
      <c r="G275" s="23"/>
      <c r="H275" s="24" t="e">
        <f>H278</f>
        <v>#REF!</v>
      </c>
      <c r="N275" s="24">
        <f t="shared" si="24"/>
        <v>39000</v>
      </c>
      <c r="S275" s="24">
        <v>50000</v>
      </c>
      <c r="T275" s="106"/>
      <c r="U275" s="24">
        <f t="shared" si="25"/>
        <v>35000</v>
      </c>
      <c r="V275" s="24">
        <f t="shared" si="25"/>
        <v>0</v>
      </c>
    </row>
    <row r="276" spans="1:22" ht="86.25" customHeight="1">
      <c r="A276" s="25">
        <f t="shared" si="19"/>
        <v>221</v>
      </c>
      <c r="B276" s="60" t="s">
        <v>279</v>
      </c>
      <c r="C276" s="23" t="s">
        <v>66</v>
      </c>
      <c r="D276" s="23" t="s">
        <v>104</v>
      </c>
      <c r="E276" s="23" t="s">
        <v>183</v>
      </c>
      <c r="F276" s="23"/>
      <c r="G276" s="23"/>
      <c r="H276" s="24"/>
      <c r="N276" s="24">
        <f t="shared" si="24"/>
        <v>39000</v>
      </c>
      <c r="S276" s="24">
        <v>50000</v>
      </c>
      <c r="T276" s="106"/>
      <c r="U276" s="24">
        <f t="shared" si="25"/>
        <v>35000</v>
      </c>
      <c r="V276" s="24">
        <f t="shared" si="25"/>
        <v>0</v>
      </c>
    </row>
    <row r="277" spans="1:22" ht="161.25" customHeight="1">
      <c r="A277" s="25">
        <f t="shared" si="19"/>
        <v>222</v>
      </c>
      <c r="B277" s="34" t="s">
        <v>197</v>
      </c>
      <c r="C277" s="23" t="s">
        <v>66</v>
      </c>
      <c r="D277" s="23" t="s">
        <v>104</v>
      </c>
      <c r="E277" s="23" t="s">
        <v>227</v>
      </c>
      <c r="F277" s="23"/>
      <c r="G277" s="23"/>
      <c r="H277" s="24"/>
      <c r="N277" s="24">
        <f t="shared" si="24"/>
        <v>39000</v>
      </c>
      <c r="S277" s="24">
        <v>50000</v>
      </c>
      <c r="T277" s="106"/>
      <c r="U277" s="24">
        <f t="shared" si="25"/>
        <v>35000</v>
      </c>
      <c r="V277" s="24">
        <f t="shared" si="25"/>
        <v>0</v>
      </c>
    </row>
    <row r="278" spans="1:22" ht="51">
      <c r="A278" s="25">
        <f t="shared" si="19"/>
        <v>223</v>
      </c>
      <c r="B278" s="33" t="s">
        <v>284</v>
      </c>
      <c r="C278" s="23" t="s">
        <v>66</v>
      </c>
      <c r="D278" s="23" t="s">
        <v>104</v>
      </c>
      <c r="E278" s="23" t="s">
        <v>227</v>
      </c>
      <c r="F278" s="23" t="s">
        <v>109</v>
      </c>
      <c r="G278" s="23"/>
      <c r="H278" s="24" t="e">
        <f>#REF!</f>
        <v>#REF!</v>
      </c>
      <c r="N278" s="24">
        <f t="shared" si="24"/>
        <v>39000</v>
      </c>
      <c r="S278" s="24">
        <v>50000</v>
      </c>
      <c r="T278" s="106"/>
      <c r="U278" s="24">
        <f t="shared" si="25"/>
        <v>35000</v>
      </c>
      <c r="V278" s="24">
        <f t="shared" si="25"/>
        <v>0</v>
      </c>
    </row>
    <row r="279" spans="1:22" ht="76.5">
      <c r="A279" s="25">
        <f t="shared" si="19"/>
        <v>224</v>
      </c>
      <c r="B279" s="33" t="s">
        <v>264</v>
      </c>
      <c r="C279" s="23" t="s">
        <v>66</v>
      </c>
      <c r="D279" s="23" t="s">
        <v>104</v>
      </c>
      <c r="E279" s="23" t="s">
        <v>227</v>
      </c>
      <c r="F279" s="23" t="s">
        <v>59</v>
      </c>
      <c r="G279" s="23"/>
      <c r="H279" s="24"/>
      <c r="N279" s="24">
        <f t="shared" si="24"/>
        <v>39000</v>
      </c>
      <c r="S279" s="24">
        <v>50000</v>
      </c>
      <c r="T279" s="106"/>
      <c r="U279" s="24">
        <f t="shared" si="25"/>
        <v>35000</v>
      </c>
      <c r="V279" s="24">
        <f t="shared" si="25"/>
        <v>0</v>
      </c>
    </row>
    <row r="280" spans="1:22" ht="26.25">
      <c r="A280" s="25">
        <f t="shared" si="19"/>
        <v>225</v>
      </c>
      <c r="B280" s="26" t="s">
        <v>304</v>
      </c>
      <c r="C280" s="23" t="s">
        <v>66</v>
      </c>
      <c r="D280" s="23" t="s">
        <v>104</v>
      </c>
      <c r="E280" s="23" t="s">
        <v>227</v>
      </c>
      <c r="F280" s="23" t="s">
        <v>60</v>
      </c>
      <c r="G280" s="23"/>
      <c r="H280" s="24">
        <f>H282</f>
        <v>50000</v>
      </c>
      <c r="N280" s="24">
        <f>N281+N282</f>
        <v>39000</v>
      </c>
      <c r="S280" s="24">
        <v>50000</v>
      </c>
      <c r="T280" s="106"/>
      <c r="U280" s="24">
        <f>U282</f>
        <v>35000</v>
      </c>
      <c r="V280" s="24">
        <f>V282</f>
        <v>0</v>
      </c>
    </row>
    <row r="281" spans="1:23" ht="26.25">
      <c r="A281" s="25"/>
      <c r="B281" s="30" t="s">
        <v>35</v>
      </c>
      <c r="C281" s="21" t="s">
        <v>66</v>
      </c>
      <c r="D281" s="21" t="s">
        <v>104</v>
      </c>
      <c r="E281" s="21" t="s">
        <v>227</v>
      </c>
      <c r="F281" s="21" t="s">
        <v>60</v>
      </c>
      <c r="G281" s="21" t="s">
        <v>34</v>
      </c>
      <c r="H281" s="24"/>
      <c r="N281" s="28">
        <v>9000</v>
      </c>
      <c r="S281" s="24"/>
      <c r="T281" s="106"/>
      <c r="U281" s="24"/>
      <c r="V281" s="24"/>
      <c r="W281" s="1">
        <v>3100</v>
      </c>
    </row>
    <row r="282" spans="1:23" s="8" customFormat="1" ht="26.25" customHeight="1">
      <c r="A282" s="25">
        <f>A280+1</f>
        <v>226</v>
      </c>
      <c r="B282" s="29" t="s">
        <v>336</v>
      </c>
      <c r="C282" s="23" t="s">
        <v>66</v>
      </c>
      <c r="D282" s="21" t="s">
        <v>104</v>
      </c>
      <c r="E282" s="21" t="s">
        <v>227</v>
      </c>
      <c r="F282" s="21" t="s">
        <v>60</v>
      </c>
      <c r="G282" s="21" t="s">
        <v>331</v>
      </c>
      <c r="H282" s="28">
        <v>50000</v>
      </c>
      <c r="I282" s="16"/>
      <c r="J282" s="16"/>
      <c r="K282" s="16"/>
      <c r="L282" s="16"/>
      <c r="M282" s="16"/>
      <c r="N282" s="28">
        <v>30000</v>
      </c>
      <c r="O282" s="92"/>
      <c r="P282" s="92"/>
      <c r="Q282" s="92"/>
      <c r="R282" s="92"/>
      <c r="S282" s="93">
        <v>50000</v>
      </c>
      <c r="T282" s="85"/>
      <c r="U282" s="28">
        <v>35000</v>
      </c>
      <c r="V282" s="28">
        <v>0</v>
      </c>
      <c r="W282" s="1">
        <v>16000</v>
      </c>
    </row>
    <row r="283" spans="1:22" ht="26.25">
      <c r="A283" s="25">
        <f t="shared" si="19"/>
        <v>227</v>
      </c>
      <c r="B283" s="26" t="s">
        <v>137</v>
      </c>
      <c r="C283" s="23" t="s">
        <v>66</v>
      </c>
      <c r="D283" s="23" t="s">
        <v>104</v>
      </c>
      <c r="E283" s="23" t="s">
        <v>167</v>
      </c>
      <c r="F283" s="23"/>
      <c r="G283" s="23"/>
      <c r="H283" s="24"/>
      <c r="I283" s="32"/>
      <c r="J283" s="32"/>
      <c r="K283" s="32"/>
      <c r="L283" s="32"/>
      <c r="M283" s="32"/>
      <c r="N283" s="24">
        <f>N284+N291</f>
        <v>342519</v>
      </c>
      <c r="O283" s="92"/>
      <c r="P283" s="92"/>
      <c r="Q283" s="92"/>
      <c r="R283" s="92"/>
      <c r="S283" s="109">
        <v>272766.24</v>
      </c>
      <c r="T283" s="110"/>
      <c r="U283" s="24">
        <f>U284+U291</f>
        <v>120000</v>
      </c>
      <c r="V283" s="24">
        <f>V284+V291</f>
        <v>197000</v>
      </c>
    </row>
    <row r="284" spans="1:22" ht="51">
      <c r="A284" s="25">
        <f t="shared" si="19"/>
        <v>228</v>
      </c>
      <c r="B284" s="26" t="s">
        <v>259</v>
      </c>
      <c r="C284" s="23" t="s">
        <v>66</v>
      </c>
      <c r="D284" s="21" t="s">
        <v>104</v>
      </c>
      <c r="E284" s="21" t="s">
        <v>261</v>
      </c>
      <c r="F284" s="21"/>
      <c r="G284" s="21"/>
      <c r="H284" s="28"/>
      <c r="N284" s="24">
        <f>N285</f>
        <v>313759</v>
      </c>
      <c r="S284" s="24">
        <v>213766.24</v>
      </c>
      <c r="T284" s="106"/>
      <c r="U284" s="24">
        <f aca="true" t="shared" si="26" ref="U284:V287">U285</f>
        <v>110000</v>
      </c>
      <c r="V284" s="24">
        <f t="shared" si="26"/>
        <v>138000</v>
      </c>
    </row>
    <row r="285" spans="1:22" ht="183" customHeight="1">
      <c r="A285" s="25">
        <f t="shared" si="19"/>
        <v>229</v>
      </c>
      <c r="B285" s="34" t="s">
        <v>197</v>
      </c>
      <c r="C285" s="23" t="s">
        <v>66</v>
      </c>
      <c r="D285" s="21" t="s">
        <v>104</v>
      </c>
      <c r="E285" s="21" t="s">
        <v>260</v>
      </c>
      <c r="F285" s="21"/>
      <c r="G285" s="21"/>
      <c r="H285" s="28"/>
      <c r="N285" s="28">
        <f>N286</f>
        <v>313759</v>
      </c>
      <c r="S285" s="28">
        <v>213766.24</v>
      </c>
      <c r="T285" s="90"/>
      <c r="U285" s="28">
        <f t="shared" si="26"/>
        <v>110000</v>
      </c>
      <c r="V285" s="28">
        <f t="shared" si="26"/>
        <v>138000</v>
      </c>
    </row>
    <row r="286" spans="1:22" ht="67.5" customHeight="1">
      <c r="A286" s="25">
        <f t="shared" si="19"/>
        <v>230</v>
      </c>
      <c r="B286" s="33" t="s">
        <v>284</v>
      </c>
      <c r="C286" s="23" t="s">
        <v>66</v>
      </c>
      <c r="D286" s="21" t="s">
        <v>104</v>
      </c>
      <c r="E286" s="21" t="s">
        <v>260</v>
      </c>
      <c r="F286" s="21" t="s">
        <v>109</v>
      </c>
      <c r="G286" s="21"/>
      <c r="H286" s="28"/>
      <c r="N286" s="28">
        <f>N287</f>
        <v>313759</v>
      </c>
      <c r="S286" s="28">
        <v>213766.24</v>
      </c>
      <c r="T286" s="90"/>
      <c r="U286" s="28">
        <f t="shared" si="26"/>
        <v>110000</v>
      </c>
      <c r="V286" s="28">
        <f t="shared" si="26"/>
        <v>138000</v>
      </c>
    </row>
    <row r="287" spans="1:22" ht="85.5" customHeight="1">
      <c r="A287" s="25">
        <f t="shared" si="19"/>
        <v>231</v>
      </c>
      <c r="B287" s="33" t="s">
        <v>264</v>
      </c>
      <c r="C287" s="23" t="s">
        <v>66</v>
      </c>
      <c r="D287" s="21" t="s">
        <v>104</v>
      </c>
      <c r="E287" s="21" t="s">
        <v>260</v>
      </c>
      <c r="F287" s="21" t="s">
        <v>59</v>
      </c>
      <c r="G287" s="21"/>
      <c r="H287" s="28"/>
      <c r="N287" s="28">
        <f>N288</f>
        <v>313759</v>
      </c>
      <c r="S287" s="28">
        <v>213766.24</v>
      </c>
      <c r="T287" s="90"/>
      <c r="U287" s="28">
        <f t="shared" si="26"/>
        <v>110000</v>
      </c>
      <c r="V287" s="28">
        <f t="shared" si="26"/>
        <v>138000</v>
      </c>
    </row>
    <row r="288" spans="1:22" ht="33.75" customHeight="1">
      <c r="A288" s="25">
        <f t="shared" si="19"/>
        <v>232</v>
      </c>
      <c r="B288" s="26" t="s">
        <v>304</v>
      </c>
      <c r="C288" s="23" t="s">
        <v>66</v>
      </c>
      <c r="D288" s="21" t="s">
        <v>104</v>
      </c>
      <c r="E288" s="21" t="s">
        <v>260</v>
      </c>
      <c r="F288" s="21" t="s">
        <v>60</v>
      </c>
      <c r="G288" s="21"/>
      <c r="H288" s="28"/>
      <c r="N288" s="28">
        <f>N289+N290</f>
        <v>313759</v>
      </c>
      <c r="S288" s="28">
        <v>213766.24</v>
      </c>
      <c r="T288" s="90"/>
      <c r="U288" s="28">
        <f>U289+U290</f>
        <v>110000</v>
      </c>
      <c r="V288" s="28">
        <f>V289+V290</f>
        <v>138000</v>
      </c>
    </row>
    <row r="289" spans="1:24" s="8" customFormat="1" ht="26.25">
      <c r="A289" s="25">
        <f t="shared" si="19"/>
        <v>233</v>
      </c>
      <c r="B289" s="29" t="s">
        <v>33</v>
      </c>
      <c r="C289" s="23" t="s">
        <v>66</v>
      </c>
      <c r="D289" s="21" t="s">
        <v>104</v>
      </c>
      <c r="E289" s="21" t="s">
        <v>260</v>
      </c>
      <c r="F289" s="21" t="s">
        <v>60</v>
      </c>
      <c r="G289" s="21" t="s">
        <v>32</v>
      </c>
      <c r="H289" s="28"/>
      <c r="I289" s="16"/>
      <c r="J289" s="16"/>
      <c r="K289" s="16"/>
      <c r="L289" s="16"/>
      <c r="M289" s="16"/>
      <c r="N289" s="127">
        <v>60000</v>
      </c>
      <c r="O289" s="92"/>
      <c r="P289" s="92"/>
      <c r="Q289" s="92"/>
      <c r="R289" s="92"/>
      <c r="S289" s="93">
        <v>113766.24</v>
      </c>
      <c r="T289" s="85"/>
      <c r="U289" s="28">
        <v>10000</v>
      </c>
      <c r="V289" s="28">
        <v>38000</v>
      </c>
      <c r="W289" s="16"/>
      <c r="X289" s="8">
        <v>50000</v>
      </c>
    </row>
    <row r="290" spans="1:24" s="8" customFormat="1" ht="26.25">
      <c r="A290" s="25">
        <f t="shared" si="19"/>
        <v>234</v>
      </c>
      <c r="B290" s="29" t="s">
        <v>31</v>
      </c>
      <c r="C290" s="23" t="s">
        <v>66</v>
      </c>
      <c r="D290" s="21" t="s">
        <v>104</v>
      </c>
      <c r="E290" s="21" t="s">
        <v>260</v>
      </c>
      <c r="F290" s="21" t="s">
        <v>60</v>
      </c>
      <c r="G290" s="21" t="s">
        <v>30</v>
      </c>
      <c r="H290" s="28"/>
      <c r="I290" s="16"/>
      <c r="J290" s="16"/>
      <c r="K290" s="16"/>
      <c r="L290" s="16"/>
      <c r="M290" s="16"/>
      <c r="N290" s="127">
        <v>253759</v>
      </c>
      <c r="O290" s="92"/>
      <c r="P290" s="92"/>
      <c r="Q290" s="92"/>
      <c r="R290" s="92"/>
      <c r="S290" s="93">
        <v>100000</v>
      </c>
      <c r="T290" s="85"/>
      <c r="U290" s="28">
        <v>100000</v>
      </c>
      <c r="V290" s="28">
        <v>100000</v>
      </c>
      <c r="W290" s="1">
        <v>98817.35</v>
      </c>
      <c r="X290" s="8">
        <v>100000</v>
      </c>
    </row>
    <row r="291" spans="1:22" ht="26.25">
      <c r="A291" s="25">
        <f t="shared" si="19"/>
        <v>235</v>
      </c>
      <c r="B291" s="48" t="s">
        <v>137</v>
      </c>
      <c r="C291" s="23" t="s">
        <v>66</v>
      </c>
      <c r="D291" s="23" t="s">
        <v>104</v>
      </c>
      <c r="E291" s="23" t="s">
        <v>167</v>
      </c>
      <c r="F291" s="23"/>
      <c r="G291" s="23"/>
      <c r="H291" s="24"/>
      <c r="I291" s="32"/>
      <c r="J291" s="32"/>
      <c r="K291" s="32"/>
      <c r="L291" s="32"/>
      <c r="M291" s="32"/>
      <c r="N291" s="24">
        <f aca="true" t="shared" si="27" ref="N291:N296">N292</f>
        <v>28760</v>
      </c>
      <c r="S291" s="24">
        <v>59000</v>
      </c>
      <c r="T291" s="106"/>
      <c r="U291" s="24">
        <f aca="true" t="shared" si="28" ref="U291:V296">U292</f>
        <v>10000</v>
      </c>
      <c r="V291" s="24">
        <f t="shared" si="28"/>
        <v>59000</v>
      </c>
    </row>
    <row r="292" spans="1:22" ht="51">
      <c r="A292" s="25">
        <f t="shared" si="19"/>
        <v>236</v>
      </c>
      <c r="B292" s="48" t="s">
        <v>256</v>
      </c>
      <c r="C292" s="23" t="s">
        <v>66</v>
      </c>
      <c r="D292" s="21" t="s">
        <v>104</v>
      </c>
      <c r="E292" s="23" t="s">
        <v>257</v>
      </c>
      <c r="F292" s="21"/>
      <c r="G292" s="21"/>
      <c r="H292" s="28"/>
      <c r="N292" s="28">
        <f t="shared" si="27"/>
        <v>28760</v>
      </c>
      <c r="S292" s="28">
        <v>59000</v>
      </c>
      <c r="T292" s="90"/>
      <c r="U292" s="28">
        <f t="shared" si="28"/>
        <v>10000</v>
      </c>
      <c r="V292" s="28">
        <f t="shared" si="28"/>
        <v>59000</v>
      </c>
    </row>
    <row r="293" spans="1:22" ht="181.5" customHeight="1">
      <c r="A293" s="25">
        <f t="shared" si="19"/>
        <v>237</v>
      </c>
      <c r="B293" s="34" t="s">
        <v>197</v>
      </c>
      <c r="C293" s="23" t="s">
        <v>66</v>
      </c>
      <c r="D293" s="21" t="s">
        <v>104</v>
      </c>
      <c r="E293" s="23" t="s">
        <v>258</v>
      </c>
      <c r="F293" s="21"/>
      <c r="G293" s="21"/>
      <c r="H293" s="28"/>
      <c r="N293" s="28">
        <f t="shared" si="27"/>
        <v>28760</v>
      </c>
      <c r="S293" s="28">
        <v>59000</v>
      </c>
      <c r="T293" s="90"/>
      <c r="U293" s="28">
        <f t="shared" si="28"/>
        <v>10000</v>
      </c>
      <c r="V293" s="28">
        <f t="shared" si="28"/>
        <v>59000</v>
      </c>
    </row>
    <row r="294" spans="1:22" ht="66" customHeight="1">
      <c r="A294" s="25">
        <f t="shared" si="19"/>
        <v>238</v>
      </c>
      <c r="B294" s="33" t="s">
        <v>284</v>
      </c>
      <c r="C294" s="23" t="s">
        <v>66</v>
      </c>
      <c r="D294" s="21" t="s">
        <v>104</v>
      </c>
      <c r="E294" s="23" t="s">
        <v>258</v>
      </c>
      <c r="F294" s="21" t="s">
        <v>109</v>
      </c>
      <c r="G294" s="21"/>
      <c r="H294" s="28"/>
      <c r="N294" s="28">
        <f t="shared" si="27"/>
        <v>28760</v>
      </c>
      <c r="S294" s="28">
        <v>59000</v>
      </c>
      <c r="T294" s="90"/>
      <c r="U294" s="28">
        <f t="shared" si="28"/>
        <v>10000</v>
      </c>
      <c r="V294" s="28">
        <f t="shared" si="28"/>
        <v>59000</v>
      </c>
    </row>
    <row r="295" spans="1:22" ht="79.5" customHeight="1">
      <c r="A295" s="25">
        <f t="shared" si="19"/>
        <v>239</v>
      </c>
      <c r="B295" s="33" t="s">
        <v>264</v>
      </c>
      <c r="C295" s="23" t="s">
        <v>66</v>
      </c>
      <c r="D295" s="21" t="s">
        <v>104</v>
      </c>
      <c r="E295" s="23" t="s">
        <v>258</v>
      </c>
      <c r="F295" s="21" t="s">
        <v>59</v>
      </c>
      <c r="G295" s="21"/>
      <c r="H295" s="28"/>
      <c r="N295" s="28">
        <f t="shared" si="27"/>
        <v>28760</v>
      </c>
      <c r="S295" s="28">
        <v>59000</v>
      </c>
      <c r="T295" s="90"/>
      <c r="U295" s="28">
        <f t="shared" si="28"/>
        <v>10000</v>
      </c>
      <c r="V295" s="28">
        <f t="shared" si="28"/>
        <v>59000</v>
      </c>
    </row>
    <row r="296" spans="1:22" ht="37.5" customHeight="1">
      <c r="A296" s="25">
        <f t="shared" si="19"/>
        <v>240</v>
      </c>
      <c r="B296" s="26" t="s">
        <v>304</v>
      </c>
      <c r="C296" s="23" t="s">
        <v>66</v>
      </c>
      <c r="D296" s="21" t="s">
        <v>104</v>
      </c>
      <c r="E296" s="23" t="s">
        <v>258</v>
      </c>
      <c r="F296" s="21" t="s">
        <v>60</v>
      </c>
      <c r="G296" s="21"/>
      <c r="H296" s="28"/>
      <c r="N296" s="28">
        <f t="shared" si="27"/>
        <v>28760</v>
      </c>
      <c r="S296" s="28">
        <v>59000</v>
      </c>
      <c r="T296" s="90"/>
      <c r="U296" s="28">
        <f t="shared" si="28"/>
        <v>10000</v>
      </c>
      <c r="V296" s="28">
        <f t="shared" si="28"/>
        <v>59000</v>
      </c>
    </row>
    <row r="297" spans="1:24" s="8" customFormat="1" ht="26.25">
      <c r="A297" s="25">
        <f t="shared" si="19"/>
        <v>241</v>
      </c>
      <c r="B297" s="27" t="s">
        <v>35</v>
      </c>
      <c r="C297" s="23" t="s">
        <v>66</v>
      </c>
      <c r="D297" s="21" t="s">
        <v>104</v>
      </c>
      <c r="E297" s="23" t="s">
        <v>258</v>
      </c>
      <c r="F297" s="21" t="s">
        <v>60</v>
      </c>
      <c r="G297" s="21" t="s">
        <v>34</v>
      </c>
      <c r="H297" s="28"/>
      <c r="I297" s="16"/>
      <c r="J297" s="16"/>
      <c r="K297" s="16"/>
      <c r="L297" s="16"/>
      <c r="M297" s="16"/>
      <c r="N297" s="127">
        <v>28760</v>
      </c>
      <c r="O297" s="92"/>
      <c r="P297" s="92"/>
      <c r="Q297" s="92"/>
      <c r="R297" s="92"/>
      <c r="S297" s="93">
        <v>59000</v>
      </c>
      <c r="T297" s="85"/>
      <c r="U297" s="28">
        <v>10000</v>
      </c>
      <c r="V297" s="28">
        <v>59000</v>
      </c>
      <c r="W297" s="1"/>
      <c r="X297" s="8">
        <v>18760</v>
      </c>
    </row>
    <row r="298" spans="1:22" ht="26.25">
      <c r="A298" s="25">
        <f t="shared" si="19"/>
        <v>242</v>
      </c>
      <c r="B298" s="22" t="s">
        <v>72</v>
      </c>
      <c r="C298" s="23" t="s">
        <v>66</v>
      </c>
      <c r="D298" s="23" t="s">
        <v>73</v>
      </c>
      <c r="E298" s="23"/>
      <c r="F298" s="23"/>
      <c r="G298" s="23" t="s">
        <v>11</v>
      </c>
      <c r="H298" s="24" t="e">
        <f>#REF!+H324+H330</f>
        <v>#REF!</v>
      </c>
      <c r="N298" s="24">
        <f>N299+N315+N307</f>
        <v>779705</v>
      </c>
      <c r="S298" s="24">
        <v>588000</v>
      </c>
      <c r="T298" s="106"/>
      <c r="U298" s="24">
        <f>U299+U315+U307</f>
        <v>464000</v>
      </c>
      <c r="V298" s="24">
        <f>V299+V315+V307</f>
        <v>427000</v>
      </c>
    </row>
    <row r="299" spans="1:22" ht="31.5" customHeight="1">
      <c r="A299" s="25">
        <f t="shared" si="19"/>
        <v>243</v>
      </c>
      <c r="B299" s="22" t="s">
        <v>147</v>
      </c>
      <c r="C299" s="23" t="s">
        <v>66</v>
      </c>
      <c r="D299" s="23" t="s">
        <v>73</v>
      </c>
      <c r="E299" s="23" t="s">
        <v>172</v>
      </c>
      <c r="F299" s="23"/>
      <c r="G299" s="23"/>
      <c r="H299" s="24"/>
      <c r="N299" s="24">
        <f>N300</f>
        <v>40000</v>
      </c>
      <c r="S299" s="24">
        <v>83000</v>
      </c>
      <c r="T299" s="106"/>
      <c r="U299" s="24">
        <f aca="true" t="shared" si="29" ref="U299:V302">U300</f>
        <v>35000</v>
      </c>
      <c r="V299" s="24">
        <f t="shared" si="29"/>
        <v>0</v>
      </c>
    </row>
    <row r="300" spans="1:22" ht="76.5">
      <c r="A300" s="25">
        <f t="shared" si="19"/>
        <v>244</v>
      </c>
      <c r="B300" s="22" t="s">
        <v>310</v>
      </c>
      <c r="C300" s="23" t="s">
        <v>66</v>
      </c>
      <c r="D300" s="23" t="s">
        <v>73</v>
      </c>
      <c r="E300" s="23" t="s">
        <v>184</v>
      </c>
      <c r="F300" s="23"/>
      <c r="G300" s="23"/>
      <c r="H300" s="24"/>
      <c r="N300" s="24">
        <f>N301</f>
        <v>40000</v>
      </c>
      <c r="S300" s="24">
        <v>83000</v>
      </c>
      <c r="T300" s="106"/>
      <c r="U300" s="24">
        <f t="shared" si="29"/>
        <v>35000</v>
      </c>
      <c r="V300" s="24">
        <f t="shared" si="29"/>
        <v>0</v>
      </c>
    </row>
    <row r="301" spans="1:22" ht="51">
      <c r="A301" s="25">
        <f t="shared" si="19"/>
        <v>245</v>
      </c>
      <c r="B301" s="57" t="s">
        <v>280</v>
      </c>
      <c r="C301" s="23" t="s">
        <v>66</v>
      </c>
      <c r="D301" s="23" t="s">
        <v>73</v>
      </c>
      <c r="E301" s="23" t="s">
        <v>184</v>
      </c>
      <c r="F301" s="23"/>
      <c r="G301" s="23"/>
      <c r="H301" s="24"/>
      <c r="I301" s="32"/>
      <c r="J301" s="32"/>
      <c r="K301" s="32"/>
      <c r="L301" s="32"/>
      <c r="M301" s="32"/>
      <c r="N301" s="24">
        <f>N302</f>
        <v>40000</v>
      </c>
      <c r="S301" s="24">
        <v>83000</v>
      </c>
      <c r="T301" s="106"/>
      <c r="U301" s="24">
        <f t="shared" si="29"/>
        <v>35000</v>
      </c>
      <c r="V301" s="24">
        <f t="shared" si="29"/>
        <v>0</v>
      </c>
    </row>
    <row r="302" spans="1:22" ht="173.25" customHeight="1">
      <c r="A302" s="25">
        <f t="shared" si="19"/>
        <v>246</v>
      </c>
      <c r="B302" s="34" t="s">
        <v>197</v>
      </c>
      <c r="C302" s="23" t="s">
        <v>66</v>
      </c>
      <c r="D302" s="23" t="s">
        <v>73</v>
      </c>
      <c r="E302" s="23" t="s">
        <v>228</v>
      </c>
      <c r="F302" s="23"/>
      <c r="G302" s="23"/>
      <c r="H302" s="24"/>
      <c r="N302" s="24">
        <f>N303</f>
        <v>40000</v>
      </c>
      <c r="S302" s="24">
        <v>83000</v>
      </c>
      <c r="T302" s="106"/>
      <c r="U302" s="24">
        <f t="shared" si="29"/>
        <v>35000</v>
      </c>
      <c r="V302" s="24">
        <f t="shared" si="29"/>
        <v>0</v>
      </c>
    </row>
    <row r="303" spans="1:22" ht="51">
      <c r="A303" s="25">
        <f t="shared" si="19"/>
        <v>247</v>
      </c>
      <c r="B303" s="33" t="s">
        <v>284</v>
      </c>
      <c r="C303" s="23" t="s">
        <v>66</v>
      </c>
      <c r="D303" s="23" t="s">
        <v>73</v>
      </c>
      <c r="E303" s="23" t="s">
        <v>228</v>
      </c>
      <c r="F303" s="23" t="s">
        <v>109</v>
      </c>
      <c r="G303" s="23"/>
      <c r="H303" s="24"/>
      <c r="N303" s="24">
        <f>N305</f>
        <v>40000</v>
      </c>
      <c r="S303" s="24">
        <v>83000</v>
      </c>
      <c r="T303" s="106"/>
      <c r="U303" s="24">
        <f>U305</f>
        <v>35000</v>
      </c>
      <c r="V303" s="24">
        <f>V305</f>
        <v>0</v>
      </c>
    </row>
    <row r="304" spans="1:22" ht="76.5">
      <c r="A304" s="25">
        <f t="shared" si="19"/>
        <v>248</v>
      </c>
      <c r="B304" s="33" t="s">
        <v>264</v>
      </c>
      <c r="C304" s="23" t="s">
        <v>66</v>
      </c>
      <c r="D304" s="23" t="s">
        <v>73</v>
      </c>
      <c r="E304" s="23" t="s">
        <v>228</v>
      </c>
      <c r="F304" s="23" t="s">
        <v>59</v>
      </c>
      <c r="G304" s="23"/>
      <c r="H304" s="24"/>
      <c r="N304" s="24">
        <f>N305</f>
        <v>40000</v>
      </c>
      <c r="S304" s="24">
        <v>83000</v>
      </c>
      <c r="T304" s="106"/>
      <c r="U304" s="24">
        <f>U305</f>
        <v>35000</v>
      </c>
      <c r="V304" s="24">
        <f>V305</f>
        <v>0</v>
      </c>
    </row>
    <row r="305" spans="1:22" ht="26.25">
      <c r="A305" s="25">
        <f t="shared" si="19"/>
        <v>249</v>
      </c>
      <c r="B305" s="26" t="s">
        <v>304</v>
      </c>
      <c r="C305" s="23" t="s">
        <v>66</v>
      </c>
      <c r="D305" s="23" t="s">
        <v>73</v>
      </c>
      <c r="E305" s="23" t="s">
        <v>228</v>
      </c>
      <c r="F305" s="23" t="s">
        <v>60</v>
      </c>
      <c r="G305" s="23"/>
      <c r="H305" s="24"/>
      <c r="N305" s="24">
        <f>N306</f>
        <v>40000</v>
      </c>
      <c r="S305" s="24">
        <v>83000</v>
      </c>
      <c r="T305" s="106"/>
      <c r="U305" s="24">
        <f>U306</f>
        <v>35000</v>
      </c>
      <c r="V305" s="24">
        <f>V306</f>
        <v>0</v>
      </c>
    </row>
    <row r="306" spans="1:23" s="8" customFormat="1" ht="26.25">
      <c r="A306" s="25">
        <f t="shared" si="19"/>
        <v>250</v>
      </c>
      <c r="B306" s="30" t="s">
        <v>37</v>
      </c>
      <c r="C306" s="23" t="s">
        <v>66</v>
      </c>
      <c r="D306" s="21" t="s">
        <v>73</v>
      </c>
      <c r="E306" s="21" t="s">
        <v>228</v>
      </c>
      <c r="F306" s="21" t="s">
        <v>60</v>
      </c>
      <c r="G306" s="21" t="s">
        <v>34</v>
      </c>
      <c r="H306" s="28"/>
      <c r="I306" s="16"/>
      <c r="J306" s="16"/>
      <c r="K306" s="16"/>
      <c r="L306" s="16"/>
      <c r="M306" s="16"/>
      <c r="N306" s="28">
        <v>40000</v>
      </c>
      <c r="O306" s="92"/>
      <c r="P306" s="92"/>
      <c r="Q306" s="92"/>
      <c r="R306" s="92"/>
      <c r="S306" s="93">
        <v>83000</v>
      </c>
      <c r="T306" s="85"/>
      <c r="U306" s="28">
        <v>35000</v>
      </c>
      <c r="V306" s="28">
        <v>0</v>
      </c>
      <c r="W306" s="1">
        <v>33228</v>
      </c>
    </row>
    <row r="307" spans="1:23" s="8" customFormat="1" ht="102">
      <c r="A307" s="25">
        <v>251</v>
      </c>
      <c r="B307" s="22" t="s">
        <v>347</v>
      </c>
      <c r="C307" s="23" t="s">
        <v>66</v>
      </c>
      <c r="D307" s="23" t="s">
        <v>73</v>
      </c>
      <c r="E307" s="23" t="s">
        <v>348</v>
      </c>
      <c r="F307" s="21"/>
      <c r="G307" s="21"/>
      <c r="H307" s="28"/>
      <c r="I307" s="16"/>
      <c r="J307" s="16"/>
      <c r="K307" s="16"/>
      <c r="L307" s="16"/>
      <c r="M307" s="16"/>
      <c r="N307" s="28">
        <f>N308</f>
        <v>368705</v>
      </c>
      <c r="O307" s="92"/>
      <c r="P307" s="92"/>
      <c r="Q307" s="92"/>
      <c r="R307" s="92"/>
      <c r="S307" s="93"/>
      <c r="T307" s="85"/>
      <c r="U307" s="28">
        <f aca="true" t="shared" si="30" ref="U307:V310">U308</f>
        <v>0</v>
      </c>
      <c r="V307" s="28">
        <f t="shared" si="30"/>
        <v>0</v>
      </c>
      <c r="W307" s="1"/>
    </row>
    <row r="308" spans="1:23" s="8" customFormat="1" ht="204">
      <c r="A308" s="25">
        <v>252</v>
      </c>
      <c r="B308" s="34" t="s">
        <v>197</v>
      </c>
      <c r="C308" s="23" t="s">
        <v>66</v>
      </c>
      <c r="D308" s="21" t="s">
        <v>73</v>
      </c>
      <c r="E308" s="23" t="s">
        <v>349</v>
      </c>
      <c r="F308" s="21"/>
      <c r="G308" s="21"/>
      <c r="H308" s="28"/>
      <c r="I308" s="16"/>
      <c r="J308" s="16"/>
      <c r="K308" s="16"/>
      <c r="L308" s="16"/>
      <c r="M308" s="16"/>
      <c r="N308" s="28">
        <f>N309</f>
        <v>368705</v>
      </c>
      <c r="O308" s="92"/>
      <c r="P308" s="92"/>
      <c r="Q308" s="92"/>
      <c r="R308" s="92"/>
      <c r="S308" s="93"/>
      <c r="T308" s="85"/>
      <c r="U308" s="28">
        <f t="shared" si="30"/>
        <v>0</v>
      </c>
      <c r="V308" s="28">
        <f t="shared" si="30"/>
        <v>0</v>
      </c>
      <c r="W308" s="1"/>
    </row>
    <row r="309" spans="1:23" s="8" customFormat="1" ht="51">
      <c r="A309" s="25">
        <v>253</v>
      </c>
      <c r="B309" s="33" t="s">
        <v>284</v>
      </c>
      <c r="C309" s="23" t="s">
        <v>66</v>
      </c>
      <c r="D309" s="21" t="s">
        <v>73</v>
      </c>
      <c r="E309" s="21" t="s">
        <v>349</v>
      </c>
      <c r="F309" s="21" t="s">
        <v>109</v>
      </c>
      <c r="G309" s="21"/>
      <c r="H309" s="28"/>
      <c r="I309" s="16"/>
      <c r="J309" s="16"/>
      <c r="K309" s="16"/>
      <c r="L309" s="16"/>
      <c r="M309" s="16"/>
      <c r="N309" s="28">
        <f>N310</f>
        <v>368705</v>
      </c>
      <c r="O309" s="92"/>
      <c r="P309" s="92"/>
      <c r="Q309" s="92"/>
      <c r="R309" s="92"/>
      <c r="S309" s="93"/>
      <c r="T309" s="85"/>
      <c r="U309" s="28">
        <f t="shared" si="30"/>
        <v>0</v>
      </c>
      <c r="V309" s="28">
        <f t="shared" si="30"/>
        <v>0</v>
      </c>
      <c r="W309" s="1"/>
    </row>
    <row r="310" spans="1:23" s="8" customFormat="1" ht="76.5">
      <c r="A310" s="25">
        <v>254</v>
      </c>
      <c r="B310" s="33" t="s">
        <v>264</v>
      </c>
      <c r="C310" s="23" t="s">
        <v>66</v>
      </c>
      <c r="D310" s="21" t="s">
        <v>73</v>
      </c>
      <c r="E310" s="21" t="s">
        <v>349</v>
      </c>
      <c r="F310" s="21" t="s">
        <v>59</v>
      </c>
      <c r="G310" s="21"/>
      <c r="H310" s="28"/>
      <c r="I310" s="16"/>
      <c r="J310" s="16"/>
      <c r="K310" s="16"/>
      <c r="L310" s="16"/>
      <c r="M310" s="16"/>
      <c r="N310" s="28">
        <f>N311</f>
        <v>368705</v>
      </c>
      <c r="O310" s="92"/>
      <c r="P310" s="92"/>
      <c r="Q310" s="92"/>
      <c r="R310" s="92"/>
      <c r="S310" s="93"/>
      <c r="T310" s="85"/>
      <c r="U310" s="28">
        <f t="shared" si="30"/>
        <v>0</v>
      </c>
      <c r="V310" s="28">
        <f t="shared" si="30"/>
        <v>0</v>
      </c>
      <c r="W310" s="1"/>
    </row>
    <row r="311" spans="1:23" s="8" customFormat="1" ht="26.25">
      <c r="A311" s="25">
        <v>255</v>
      </c>
      <c r="B311" s="26" t="s">
        <v>304</v>
      </c>
      <c r="C311" s="23" t="s">
        <v>66</v>
      </c>
      <c r="D311" s="21" t="s">
        <v>73</v>
      </c>
      <c r="E311" s="21" t="s">
        <v>349</v>
      </c>
      <c r="F311" s="21" t="s">
        <v>60</v>
      </c>
      <c r="G311" s="21"/>
      <c r="H311" s="28"/>
      <c r="I311" s="16"/>
      <c r="J311" s="16"/>
      <c r="K311" s="16"/>
      <c r="L311" s="16"/>
      <c r="M311" s="16"/>
      <c r="N311" s="28">
        <f>N312+N313+N314</f>
        <v>368705</v>
      </c>
      <c r="O311" s="92"/>
      <c r="P311" s="92"/>
      <c r="Q311" s="92"/>
      <c r="R311" s="92"/>
      <c r="S311" s="93"/>
      <c r="T311" s="85"/>
      <c r="U311" s="28">
        <f>U312+U313+U314</f>
        <v>0</v>
      </c>
      <c r="V311" s="28">
        <f>V312+V313+V314</f>
        <v>0</v>
      </c>
      <c r="W311" s="1"/>
    </row>
    <row r="312" spans="1:23" s="8" customFormat="1" ht="26.25">
      <c r="A312" s="25">
        <v>256</v>
      </c>
      <c r="B312" s="29" t="s">
        <v>33</v>
      </c>
      <c r="C312" s="23" t="s">
        <v>66</v>
      </c>
      <c r="D312" s="21" t="s">
        <v>73</v>
      </c>
      <c r="E312" s="21" t="s">
        <v>349</v>
      </c>
      <c r="F312" s="21" t="s">
        <v>60</v>
      </c>
      <c r="G312" s="21" t="s">
        <v>32</v>
      </c>
      <c r="H312" s="28"/>
      <c r="I312" s="16"/>
      <c r="J312" s="16"/>
      <c r="K312" s="16"/>
      <c r="L312" s="16"/>
      <c r="M312" s="16"/>
      <c r="N312" s="28">
        <v>0</v>
      </c>
      <c r="O312" s="92"/>
      <c r="P312" s="92"/>
      <c r="Q312" s="92"/>
      <c r="R312" s="92"/>
      <c r="S312" s="93"/>
      <c r="T312" s="85"/>
      <c r="U312" s="28"/>
      <c r="V312" s="28"/>
      <c r="W312" s="1"/>
    </row>
    <row r="313" spans="1:23" s="8" customFormat="1" ht="26.25">
      <c r="A313" s="25">
        <v>257</v>
      </c>
      <c r="B313" s="27" t="s">
        <v>35</v>
      </c>
      <c r="C313" s="23" t="s">
        <v>66</v>
      </c>
      <c r="D313" s="21" t="s">
        <v>73</v>
      </c>
      <c r="E313" s="21" t="s">
        <v>349</v>
      </c>
      <c r="F313" s="21" t="s">
        <v>60</v>
      </c>
      <c r="G313" s="21" t="s">
        <v>34</v>
      </c>
      <c r="H313" s="28"/>
      <c r="I313" s="16"/>
      <c r="J313" s="16"/>
      <c r="K313" s="16"/>
      <c r="L313" s="16"/>
      <c r="M313" s="16"/>
      <c r="N313" s="28">
        <v>0</v>
      </c>
      <c r="O313" s="92"/>
      <c r="P313" s="92"/>
      <c r="Q313" s="92"/>
      <c r="R313" s="92"/>
      <c r="S313" s="93"/>
      <c r="T313" s="85"/>
      <c r="U313" s="28"/>
      <c r="V313" s="28"/>
      <c r="W313" s="1"/>
    </row>
    <row r="314" spans="1:23" s="8" customFormat="1" ht="26.25">
      <c r="A314" s="25">
        <v>258</v>
      </c>
      <c r="B314" s="30" t="s">
        <v>37</v>
      </c>
      <c r="C314" s="23" t="s">
        <v>66</v>
      </c>
      <c r="D314" s="21" t="s">
        <v>73</v>
      </c>
      <c r="E314" s="21" t="s">
        <v>349</v>
      </c>
      <c r="F314" s="21" t="s">
        <v>60</v>
      </c>
      <c r="G314" s="21" t="s">
        <v>36</v>
      </c>
      <c r="H314" s="28"/>
      <c r="I314" s="16"/>
      <c r="J314" s="16"/>
      <c r="K314" s="16"/>
      <c r="L314" s="16"/>
      <c r="M314" s="16"/>
      <c r="N314" s="28">
        <v>368705</v>
      </c>
      <c r="O314" s="92"/>
      <c r="P314" s="92"/>
      <c r="Q314" s="92"/>
      <c r="R314" s="92"/>
      <c r="S314" s="93"/>
      <c r="T314" s="85"/>
      <c r="U314" s="28"/>
      <c r="V314" s="28"/>
      <c r="W314" s="1">
        <v>368705</v>
      </c>
    </row>
    <row r="315" spans="1:22" ht="26.25">
      <c r="A315" s="25">
        <v>259</v>
      </c>
      <c r="B315" s="26" t="s">
        <v>137</v>
      </c>
      <c r="C315" s="23" t="s">
        <v>66</v>
      </c>
      <c r="D315" s="23" t="s">
        <v>73</v>
      </c>
      <c r="E315" s="23" t="s">
        <v>167</v>
      </c>
      <c r="F315" s="23"/>
      <c r="G315" s="23"/>
      <c r="H315" s="24"/>
      <c r="I315" s="32"/>
      <c r="J315" s="32"/>
      <c r="K315" s="32"/>
      <c r="L315" s="32"/>
      <c r="M315" s="32"/>
      <c r="N315" s="24">
        <f>N316+N324+N330</f>
        <v>371000</v>
      </c>
      <c r="O315" s="92"/>
      <c r="P315" s="92"/>
      <c r="Q315" s="92"/>
      <c r="R315" s="92"/>
      <c r="S315" s="109">
        <v>505000</v>
      </c>
      <c r="T315" s="110"/>
      <c r="U315" s="24">
        <f>U316+U324+U330</f>
        <v>429000</v>
      </c>
      <c r="V315" s="24">
        <f>V316+V324+V330</f>
        <v>427000</v>
      </c>
    </row>
    <row r="316" spans="1:22" ht="51">
      <c r="A316" s="25">
        <f t="shared" si="19"/>
        <v>260</v>
      </c>
      <c r="B316" s="22" t="s">
        <v>146</v>
      </c>
      <c r="C316" s="23" t="s">
        <v>66</v>
      </c>
      <c r="D316" s="23" t="s">
        <v>73</v>
      </c>
      <c r="E316" s="23" t="s">
        <v>200</v>
      </c>
      <c r="F316" s="21"/>
      <c r="G316" s="23" t="s">
        <v>11</v>
      </c>
      <c r="H316" s="24">
        <f>H317</f>
        <v>0</v>
      </c>
      <c r="N316" s="24">
        <f>N317</f>
        <v>364000</v>
      </c>
      <c r="S316" s="24">
        <v>460000</v>
      </c>
      <c r="T316" s="106"/>
      <c r="U316" s="24">
        <f aca="true" t="shared" si="31" ref="U316:V319">U317</f>
        <v>425000</v>
      </c>
      <c r="V316" s="24">
        <f t="shared" si="31"/>
        <v>420000</v>
      </c>
    </row>
    <row r="317" spans="1:22" ht="183" customHeight="1">
      <c r="A317" s="25">
        <f t="shared" si="19"/>
        <v>261</v>
      </c>
      <c r="B317" s="34" t="s">
        <v>197</v>
      </c>
      <c r="C317" s="23" t="s">
        <v>66</v>
      </c>
      <c r="D317" s="23" t="s">
        <v>73</v>
      </c>
      <c r="E317" s="23" t="s">
        <v>229</v>
      </c>
      <c r="F317" s="23"/>
      <c r="G317" s="23"/>
      <c r="H317" s="24"/>
      <c r="I317" s="32"/>
      <c r="J317" s="32"/>
      <c r="K317" s="32"/>
      <c r="L317" s="32"/>
      <c r="M317" s="32"/>
      <c r="N317" s="24">
        <f>N318</f>
        <v>364000</v>
      </c>
      <c r="S317" s="24">
        <v>460000</v>
      </c>
      <c r="T317" s="106"/>
      <c r="U317" s="24">
        <f t="shared" si="31"/>
        <v>425000</v>
      </c>
      <c r="V317" s="24">
        <f t="shared" si="31"/>
        <v>420000</v>
      </c>
    </row>
    <row r="318" spans="1:22" ht="54.75" customHeight="1">
      <c r="A318" s="25">
        <f t="shared" si="19"/>
        <v>262</v>
      </c>
      <c r="B318" s="33" t="s">
        <v>284</v>
      </c>
      <c r="C318" s="23" t="s">
        <v>66</v>
      </c>
      <c r="D318" s="23" t="s">
        <v>73</v>
      </c>
      <c r="E318" s="23" t="s">
        <v>229</v>
      </c>
      <c r="F318" s="23" t="s">
        <v>109</v>
      </c>
      <c r="G318" s="23"/>
      <c r="H318" s="24" t="e">
        <f>#REF!</f>
        <v>#REF!</v>
      </c>
      <c r="N318" s="24">
        <f>N319</f>
        <v>364000</v>
      </c>
      <c r="S318" s="24">
        <v>460000</v>
      </c>
      <c r="T318" s="106"/>
      <c r="U318" s="24">
        <f t="shared" si="31"/>
        <v>425000</v>
      </c>
      <c r="V318" s="24">
        <f t="shared" si="31"/>
        <v>420000</v>
      </c>
    </row>
    <row r="319" spans="1:22" ht="76.5">
      <c r="A319" s="25">
        <f t="shared" si="19"/>
        <v>263</v>
      </c>
      <c r="B319" s="33" t="s">
        <v>264</v>
      </c>
      <c r="C319" s="23" t="s">
        <v>66</v>
      </c>
      <c r="D319" s="23" t="s">
        <v>73</v>
      </c>
      <c r="E319" s="23" t="s">
        <v>229</v>
      </c>
      <c r="F319" s="23" t="s">
        <v>59</v>
      </c>
      <c r="G319" s="23"/>
      <c r="H319" s="24"/>
      <c r="N319" s="24">
        <f>N320</f>
        <v>364000</v>
      </c>
      <c r="S319" s="24">
        <v>460000</v>
      </c>
      <c r="T319" s="106"/>
      <c r="U319" s="24">
        <f t="shared" si="31"/>
        <v>425000</v>
      </c>
      <c r="V319" s="24">
        <f t="shared" si="31"/>
        <v>420000</v>
      </c>
    </row>
    <row r="320" spans="1:22" ht="26.25">
      <c r="A320" s="25">
        <f t="shared" si="19"/>
        <v>264</v>
      </c>
      <c r="B320" s="26" t="s">
        <v>304</v>
      </c>
      <c r="C320" s="23" t="s">
        <v>66</v>
      </c>
      <c r="D320" s="23" t="s">
        <v>73</v>
      </c>
      <c r="E320" s="23" t="s">
        <v>229</v>
      </c>
      <c r="F320" s="23" t="s">
        <v>60</v>
      </c>
      <c r="G320" s="23"/>
      <c r="H320" s="24">
        <f>H322+H323</f>
        <v>241414</v>
      </c>
      <c r="N320" s="24">
        <f>N322+N323+N321</f>
        <v>364000</v>
      </c>
      <c r="S320" s="24">
        <v>460000</v>
      </c>
      <c r="T320" s="106"/>
      <c r="U320" s="24">
        <f>U322+U323+U321</f>
        <v>425000</v>
      </c>
      <c r="V320" s="24">
        <f>V322+V323+V321</f>
        <v>420000</v>
      </c>
    </row>
    <row r="321" spans="1:24" ht="26.25">
      <c r="A321" s="25"/>
      <c r="B321" s="29" t="s">
        <v>315</v>
      </c>
      <c r="C321" s="23" t="s">
        <v>66</v>
      </c>
      <c r="D321" s="21" t="s">
        <v>73</v>
      </c>
      <c r="E321" s="21" t="s">
        <v>229</v>
      </c>
      <c r="F321" s="21" t="s">
        <v>60</v>
      </c>
      <c r="G321" s="21" t="s">
        <v>314</v>
      </c>
      <c r="H321" s="24"/>
      <c r="N321" s="127">
        <v>80000</v>
      </c>
      <c r="S321" s="24"/>
      <c r="T321" s="106"/>
      <c r="U321" s="28">
        <v>10000</v>
      </c>
      <c r="V321" s="28">
        <v>5000</v>
      </c>
      <c r="W321" s="1">
        <v>29876</v>
      </c>
      <c r="X321" s="8">
        <v>50000</v>
      </c>
    </row>
    <row r="322" spans="1:24" s="8" customFormat="1" ht="26.25">
      <c r="A322" s="25">
        <f>A320+1</f>
        <v>265</v>
      </c>
      <c r="B322" s="30" t="s">
        <v>31</v>
      </c>
      <c r="C322" s="23" t="s">
        <v>66</v>
      </c>
      <c r="D322" s="21" t="s">
        <v>73</v>
      </c>
      <c r="E322" s="21" t="s">
        <v>229</v>
      </c>
      <c r="F322" s="21" t="s">
        <v>60</v>
      </c>
      <c r="G322" s="21" t="s">
        <v>30</v>
      </c>
      <c r="H322" s="28">
        <v>231414</v>
      </c>
      <c r="I322" s="16"/>
      <c r="J322" s="16"/>
      <c r="K322" s="16"/>
      <c r="L322" s="16"/>
      <c r="M322" s="16"/>
      <c r="N322" s="127">
        <v>234000</v>
      </c>
      <c r="O322" s="92"/>
      <c r="P322" s="92"/>
      <c r="Q322" s="92"/>
      <c r="R322" s="92"/>
      <c r="S322" s="93">
        <v>450000</v>
      </c>
      <c r="T322" s="85"/>
      <c r="U322" s="28">
        <v>410000</v>
      </c>
      <c r="V322" s="28">
        <v>410000</v>
      </c>
      <c r="W322" s="1">
        <v>118656.82</v>
      </c>
      <c r="X322" s="8">
        <v>100000</v>
      </c>
    </row>
    <row r="323" spans="1:24" s="8" customFormat="1" ht="26.25" customHeight="1">
      <c r="A323" s="25">
        <f t="shared" si="19"/>
        <v>266</v>
      </c>
      <c r="B323" s="96" t="s">
        <v>333</v>
      </c>
      <c r="C323" s="23" t="s">
        <v>66</v>
      </c>
      <c r="D323" s="21" t="s">
        <v>73</v>
      </c>
      <c r="E323" s="21" t="s">
        <v>229</v>
      </c>
      <c r="F323" s="21" t="s">
        <v>60</v>
      </c>
      <c r="G323" s="21" t="s">
        <v>331</v>
      </c>
      <c r="H323" s="28">
        <v>10000</v>
      </c>
      <c r="I323" s="16"/>
      <c r="J323" s="16"/>
      <c r="K323" s="16"/>
      <c r="L323" s="16"/>
      <c r="M323" s="16"/>
      <c r="N323" s="127">
        <v>50000</v>
      </c>
      <c r="O323" s="92"/>
      <c r="P323" s="92"/>
      <c r="Q323" s="92"/>
      <c r="R323" s="92"/>
      <c r="S323" s="93">
        <v>10000</v>
      </c>
      <c r="T323" s="85"/>
      <c r="U323" s="28">
        <v>5000</v>
      </c>
      <c r="V323" s="28">
        <v>5000</v>
      </c>
      <c r="W323" s="1"/>
      <c r="X323" s="8">
        <v>50000</v>
      </c>
    </row>
    <row r="324" spans="1:22" ht="51">
      <c r="A324" s="25">
        <f t="shared" si="19"/>
        <v>267</v>
      </c>
      <c r="B324" s="22" t="s">
        <v>140</v>
      </c>
      <c r="C324" s="23" t="s">
        <v>66</v>
      </c>
      <c r="D324" s="23" t="s">
        <v>73</v>
      </c>
      <c r="E324" s="23" t="s">
        <v>201</v>
      </c>
      <c r="F324" s="21"/>
      <c r="G324" s="21"/>
      <c r="H324" s="24" t="e">
        <f>H326</f>
        <v>#REF!</v>
      </c>
      <c r="N324" s="24">
        <f>N326</f>
        <v>3000</v>
      </c>
      <c r="S324" s="24">
        <v>5000</v>
      </c>
      <c r="T324" s="106"/>
      <c r="U324" s="24">
        <f>U326</f>
        <v>2000</v>
      </c>
      <c r="V324" s="24">
        <f>V326</f>
        <v>3000</v>
      </c>
    </row>
    <row r="325" spans="1:22" ht="176.25" customHeight="1">
      <c r="A325" s="25">
        <f t="shared" si="19"/>
        <v>268</v>
      </c>
      <c r="B325" s="34" t="s">
        <v>197</v>
      </c>
      <c r="C325" s="23" t="s">
        <v>66</v>
      </c>
      <c r="D325" s="23" t="s">
        <v>73</v>
      </c>
      <c r="E325" s="23" t="s">
        <v>230</v>
      </c>
      <c r="F325" s="21"/>
      <c r="G325" s="21"/>
      <c r="H325" s="24"/>
      <c r="N325" s="24">
        <f>N326</f>
        <v>3000</v>
      </c>
      <c r="S325" s="24">
        <v>5000</v>
      </c>
      <c r="T325" s="106"/>
      <c r="U325" s="24">
        <f aca="true" t="shared" si="32" ref="U325:V328">U326</f>
        <v>2000</v>
      </c>
      <c r="V325" s="24">
        <f t="shared" si="32"/>
        <v>3000</v>
      </c>
    </row>
    <row r="326" spans="1:22" ht="60" customHeight="1">
      <c r="A326" s="25">
        <f aca="true" t="shared" si="33" ref="A326:A415">A325+1</f>
        <v>269</v>
      </c>
      <c r="B326" s="33" t="s">
        <v>284</v>
      </c>
      <c r="C326" s="23" t="s">
        <v>66</v>
      </c>
      <c r="D326" s="23" t="s">
        <v>73</v>
      </c>
      <c r="E326" s="23" t="s">
        <v>230</v>
      </c>
      <c r="F326" s="23" t="s">
        <v>109</v>
      </c>
      <c r="G326" s="21"/>
      <c r="H326" s="24" t="e">
        <f>#REF!</f>
        <v>#REF!</v>
      </c>
      <c r="N326" s="24">
        <f>N327</f>
        <v>3000</v>
      </c>
      <c r="S326" s="24">
        <v>5000</v>
      </c>
      <c r="T326" s="106"/>
      <c r="U326" s="24">
        <f t="shared" si="32"/>
        <v>2000</v>
      </c>
      <c r="V326" s="24">
        <f t="shared" si="32"/>
        <v>3000</v>
      </c>
    </row>
    <row r="327" spans="1:22" ht="85.5" customHeight="1">
      <c r="A327" s="25">
        <f t="shared" si="33"/>
        <v>270</v>
      </c>
      <c r="B327" s="33" t="s">
        <v>264</v>
      </c>
      <c r="C327" s="23" t="s">
        <v>66</v>
      </c>
      <c r="D327" s="23" t="s">
        <v>73</v>
      </c>
      <c r="E327" s="23" t="s">
        <v>230</v>
      </c>
      <c r="F327" s="23" t="s">
        <v>59</v>
      </c>
      <c r="G327" s="21"/>
      <c r="H327" s="24"/>
      <c r="N327" s="24">
        <f>N328</f>
        <v>3000</v>
      </c>
      <c r="S327" s="24">
        <v>5000</v>
      </c>
      <c r="T327" s="106"/>
      <c r="U327" s="24">
        <f t="shared" si="32"/>
        <v>2000</v>
      </c>
      <c r="V327" s="24">
        <f t="shared" si="32"/>
        <v>3000</v>
      </c>
    </row>
    <row r="328" spans="1:22" ht="26.25">
      <c r="A328" s="25">
        <f t="shared" si="33"/>
        <v>271</v>
      </c>
      <c r="B328" s="26" t="s">
        <v>304</v>
      </c>
      <c r="C328" s="23" t="s">
        <v>66</v>
      </c>
      <c r="D328" s="23" t="s">
        <v>73</v>
      </c>
      <c r="E328" s="23" t="s">
        <v>230</v>
      </c>
      <c r="F328" s="23" t="s">
        <v>60</v>
      </c>
      <c r="G328" s="21"/>
      <c r="H328" s="24" t="e">
        <f>H329+#REF!</f>
        <v>#REF!</v>
      </c>
      <c r="N328" s="24">
        <f>N329</f>
        <v>3000</v>
      </c>
      <c r="S328" s="24">
        <v>5000</v>
      </c>
      <c r="T328" s="106"/>
      <c r="U328" s="24">
        <f t="shared" si="32"/>
        <v>2000</v>
      </c>
      <c r="V328" s="24">
        <f t="shared" si="32"/>
        <v>3000</v>
      </c>
    </row>
    <row r="329" spans="1:23" s="8" customFormat="1" ht="26.25">
      <c r="A329" s="25">
        <f t="shared" si="33"/>
        <v>272</v>
      </c>
      <c r="B329" s="30" t="s">
        <v>35</v>
      </c>
      <c r="C329" s="23" t="s">
        <v>66</v>
      </c>
      <c r="D329" s="21" t="s">
        <v>73</v>
      </c>
      <c r="E329" s="21" t="s">
        <v>230</v>
      </c>
      <c r="F329" s="21" t="s">
        <v>60</v>
      </c>
      <c r="G329" s="21" t="s">
        <v>34</v>
      </c>
      <c r="H329" s="28">
        <v>9000</v>
      </c>
      <c r="I329" s="16"/>
      <c r="J329" s="16"/>
      <c r="K329" s="16"/>
      <c r="L329" s="16"/>
      <c r="M329" s="16"/>
      <c r="N329" s="28">
        <v>3000</v>
      </c>
      <c r="O329" s="92"/>
      <c r="P329" s="92"/>
      <c r="Q329" s="92"/>
      <c r="R329" s="92"/>
      <c r="S329" s="93">
        <v>5000</v>
      </c>
      <c r="T329" s="85"/>
      <c r="U329" s="28">
        <v>2000</v>
      </c>
      <c r="V329" s="28">
        <v>3000</v>
      </c>
      <c r="W329" s="1"/>
    </row>
    <row r="330" spans="1:22" ht="51">
      <c r="A330" s="25">
        <f t="shared" si="33"/>
        <v>273</v>
      </c>
      <c r="B330" s="22" t="s">
        <v>212</v>
      </c>
      <c r="C330" s="23" t="s">
        <v>66</v>
      </c>
      <c r="D330" s="23" t="s">
        <v>73</v>
      </c>
      <c r="E330" s="23" t="s">
        <v>203</v>
      </c>
      <c r="F330" s="21"/>
      <c r="G330" s="21"/>
      <c r="H330" s="24" t="e">
        <f>H332</f>
        <v>#REF!</v>
      </c>
      <c r="N330" s="24">
        <f>N332</f>
        <v>4000</v>
      </c>
      <c r="S330" s="24">
        <v>40000</v>
      </c>
      <c r="T330" s="106"/>
      <c r="U330" s="24">
        <f>U332</f>
        <v>2000</v>
      </c>
      <c r="V330" s="24">
        <f>V332</f>
        <v>4000</v>
      </c>
    </row>
    <row r="331" spans="1:22" ht="50.25" customHeight="1">
      <c r="A331" s="25">
        <f t="shared" si="33"/>
        <v>274</v>
      </c>
      <c r="B331" s="34" t="s">
        <v>197</v>
      </c>
      <c r="C331" s="23" t="s">
        <v>66</v>
      </c>
      <c r="D331" s="23" t="s">
        <v>73</v>
      </c>
      <c r="E331" s="23" t="s">
        <v>231</v>
      </c>
      <c r="F331" s="21"/>
      <c r="G331" s="21"/>
      <c r="H331" s="24"/>
      <c r="N331" s="24">
        <f>N332</f>
        <v>4000</v>
      </c>
      <c r="S331" s="24">
        <v>40000</v>
      </c>
      <c r="T331" s="106"/>
      <c r="U331" s="24">
        <f aca="true" t="shared" si="34" ref="U331:V333">U332</f>
        <v>2000</v>
      </c>
      <c r="V331" s="24">
        <f t="shared" si="34"/>
        <v>4000</v>
      </c>
    </row>
    <row r="332" spans="1:22" ht="56.25" customHeight="1">
      <c r="A332" s="25">
        <f t="shared" si="33"/>
        <v>275</v>
      </c>
      <c r="B332" s="33" t="s">
        <v>284</v>
      </c>
      <c r="C332" s="23" t="s">
        <v>66</v>
      </c>
      <c r="D332" s="23" t="s">
        <v>73</v>
      </c>
      <c r="E332" s="23" t="s">
        <v>231</v>
      </c>
      <c r="F332" s="23" t="s">
        <v>109</v>
      </c>
      <c r="G332" s="21"/>
      <c r="H332" s="24" t="e">
        <f>#REF!</f>
        <v>#REF!</v>
      </c>
      <c r="N332" s="24">
        <f>N333</f>
        <v>4000</v>
      </c>
      <c r="S332" s="24">
        <v>40000</v>
      </c>
      <c r="T332" s="106"/>
      <c r="U332" s="24">
        <f t="shared" si="34"/>
        <v>2000</v>
      </c>
      <c r="V332" s="24">
        <f t="shared" si="34"/>
        <v>4000</v>
      </c>
    </row>
    <row r="333" spans="1:22" ht="51.75" customHeight="1">
      <c r="A333" s="25">
        <f t="shared" si="33"/>
        <v>276</v>
      </c>
      <c r="B333" s="33" t="s">
        <v>264</v>
      </c>
      <c r="C333" s="23" t="s">
        <v>66</v>
      </c>
      <c r="D333" s="23" t="s">
        <v>73</v>
      </c>
      <c r="E333" s="23" t="s">
        <v>231</v>
      </c>
      <c r="F333" s="23" t="s">
        <v>59</v>
      </c>
      <c r="G333" s="21"/>
      <c r="H333" s="24"/>
      <c r="N333" s="24">
        <f>N334</f>
        <v>4000</v>
      </c>
      <c r="S333" s="24">
        <v>40000</v>
      </c>
      <c r="T333" s="106"/>
      <c r="U333" s="24">
        <f t="shared" si="34"/>
        <v>2000</v>
      </c>
      <c r="V333" s="24">
        <f t="shared" si="34"/>
        <v>4000</v>
      </c>
    </row>
    <row r="334" spans="1:22" ht="52.5" customHeight="1">
      <c r="A334" s="25">
        <f t="shared" si="33"/>
        <v>277</v>
      </c>
      <c r="B334" s="26" t="s">
        <v>304</v>
      </c>
      <c r="C334" s="23" t="s">
        <v>66</v>
      </c>
      <c r="D334" s="23" t="s">
        <v>73</v>
      </c>
      <c r="E334" s="23" t="s">
        <v>231</v>
      </c>
      <c r="F334" s="23" t="s">
        <v>60</v>
      </c>
      <c r="G334" s="23"/>
      <c r="H334" s="24" t="e">
        <f>#REF!+H335+H336</f>
        <v>#REF!</v>
      </c>
      <c r="N334" s="24">
        <f>N335+N336</f>
        <v>4000</v>
      </c>
      <c r="S334" s="24">
        <v>40000</v>
      </c>
      <c r="T334" s="106"/>
      <c r="U334" s="24">
        <f>U335+U336</f>
        <v>2000</v>
      </c>
      <c r="V334" s="24">
        <f>V335+V336</f>
        <v>4000</v>
      </c>
    </row>
    <row r="335" spans="1:23" s="8" customFormat="1" ht="26.25">
      <c r="A335" s="25">
        <f t="shared" si="33"/>
        <v>278</v>
      </c>
      <c r="B335" s="30" t="s">
        <v>35</v>
      </c>
      <c r="C335" s="23" t="s">
        <v>66</v>
      </c>
      <c r="D335" s="21" t="s">
        <v>73</v>
      </c>
      <c r="E335" s="21" t="s">
        <v>231</v>
      </c>
      <c r="F335" s="21" t="s">
        <v>60</v>
      </c>
      <c r="G335" s="21" t="s">
        <v>34</v>
      </c>
      <c r="H335" s="28">
        <v>25000</v>
      </c>
      <c r="I335" s="16"/>
      <c r="J335" s="16"/>
      <c r="K335" s="16"/>
      <c r="L335" s="16"/>
      <c r="M335" s="16"/>
      <c r="N335" s="28">
        <v>2000</v>
      </c>
      <c r="O335" s="92"/>
      <c r="P335" s="92"/>
      <c r="Q335" s="92"/>
      <c r="R335" s="92"/>
      <c r="S335" s="93">
        <v>20000</v>
      </c>
      <c r="T335" s="85"/>
      <c r="U335" s="28">
        <v>1000</v>
      </c>
      <c r="V335" s="28">
        <v>2000</v>
      </c>
      <c r="W335" s="1"/>
    </row>
    <row r="336" spans="1:23" s="8" customFormat="1" ht="26.25" customHeight="1">
      <c r="A336" s="25">
        <f t="shared" si="33"/>
        <v>279</v>
      </c>
      <c r="B336" s="96" t="s">
        <v>333</v>
      </c>
      <c r="C336" s="23" t="s">
        <v>66</v>
      </c>
      <c r="D336" s="21" t="s">
        <v>73</v>
      </c>
      <c r="E336" s="21" t="s">
        <v>231</v>
      </c>
      <c r="F336" s="21" t="s">
        <v>60</v>
      </c>
      <c r="G336" s="21" t="s">
        <v>331</v>
      </c>
      <c r="H336" s="28">
        <v>10000</v>
      </c>
      <c r="I336" s="16"/>
      <c r="J336" s="16"/>
      <c r="K336" s="16"/>
      <c r="L336" s="16"/>
      <c r="M336" s="16"/>
      <c r="N336" s="28">
        <v>2000</v>
      </c>
      <c r="O336" s="92"/>
      <c r="P336" s="92"/>
      <c r="Q336" s="92"/>
      <c r="R336" s="92"/>
      <c r="S336" s="93">
        <v>20000</v>
      </c>
      <c r="T336" s="85"/>
      <c r="U336" s="28">
        <v>1000</v>
      </c>
      <c r="V336" s="28">
        <v>2000</v>
      </c>
      <c r="W336" s="1"/>
    </row>
    <row r="337" spans="1:22" ht="26.25">
      <c r="A337" s="25">
        <f t="shared" si="33"/>
        <v>280</v>
      </c>
      <c r="B337" s="22" t="s">
        <v>74</v>
      </c>
      <c r="C337" s="23" t="s">
        <v>66</v>
      </c>
      <c r="D337" s="23" t="s">
        <v>58</v>
      </c>
      <c r="E337" s="23"/>
      <c r="F337" s="23" t="s">
        <v>11</v>
      </c>
      <c r="G337" s="23" t="s">
        <v>11</v>
      </c>
      <c r="H337" s="24" t="e">
        <f>#REF!</f>
        <v>#REF!</v>
      </c>
      <c r="N337" s="24">
        <f>N338</f>
        <v>15312</v>
      </c>
      <c r="S337" s="24">
        <v>5000</v>
      </c>
      <c r="T337" s="106"/>
      <c r="U337" s="24">
        <f>U338</f>
        <v>11312</v>
      </c>
      <c r="V337" s="24">
        <f>V338</f>
        <v>5000</v>
      </c>
    </row>
    <row r="338" spans="1:22" ht="26.25">
      <c r="A338" s="25">
        <f t="shared" si="33"/>
        <v>281</v>
      </c>
      <c r="B338" s="26" t="s">
        <v>313</v>
      </c>
      <c r="C338" s="23" t="s">
        <v>66</v>
      </c>
      <c r="D338" s="23" t="s">
        <v>61</v>
      </c>
      <c r="E338" s="23"/>
      <c r="F338" s="23"/>
      <c r="G338" s="23"/>
      <c r="H338" s="24"/>
      <c r="N338" s="24">
        <f>N354+N339+N347</f>
        <v>15312</v>
      </c>
      <c r="S338" s="24">
        <v>5000</v>
      </c>
      <c r="T338" s="106"/>
      <c r="U338" s="24">
        <f>U354+U339+U347</f>
        <v>11312</v>
      </c>
      <c r="V338" s="24">
        <f>V354+V339+V347</f>
        <v>5000</v>
      </c>
    </row>
    <row r="339" spans="1:22" ht="24.75" customHeight="1">
      <c r="A339" s="25">
        <f t="shared" si="33"/>
        <v>282</v>
      </c>
      <c r="B339" s="22" t="s">
        <v>147</v>
      </c>
      <c r="C339" s="23" t="s">
        <v>66</v>
      </c>
      <c r="D339" s="23" t="s">
        <v>61</v>
      </c>
      <c r="E339" s="23" t="s">
        <v>172</v>
      </c>
      <c r="F339" s="23"/>
      <c r="G339" s="23"/>
      <c r="H339" s="24"/>
      <c r="N339" s="24">
        <f aca="true" t="shared" si="35" ref="N339:N352">N340</f>
        <v>1000</v>
      </c>
      <c r="S339" s="24"/>
      <c r="T339" s="106"/>
      <c r="U339" s="24">
        <f aca="true" t="shared" si="36" ref="U339:V352">U340</f>
        <v>0</v>
      </c>
      <c r="V339" s="24">
        <f t="shared" si="36"/>
        <v>0</v>
      </c>
    </row>
    <row r="340" spans="1:22" ht="114" customHeight="1">
      <c r="A340" s="25">
        <f t="shared" si="33"/>
        <v>283</v>
      </c>
      <c r="B340" s="26" t="s">
        <v>285</v>
      </c>
      <c r="C340" s="23" t="s">
        <v>66</v>
      </c>
      <c r="D340" s="23" t="s">
        <v>61</v>
      </c>
      <c r="E340" s="23" t="s">
        <v>287</v>
      </c>
      <c r="F340" s="23"/>
      <c r="G340" s="23"/>
      <c r="H340" s="24"/>
      <c r="N340" s="24">
        <f t="shared" si="35"/>
        <v>1000</v>
      </c>
      <c r="S340" s="24"/>
      <c r="T340" s="106"/>
      <c r="U340" s="24">
        <f t="shared" si="36"/>
        <v>0</v>
      </c>
      <c r="V340" s="24">
        <f t="shared" si="36"/>
        <v>0</v>
      </c>
    </row>
    <row r="341" spans="1:22" ht="56.25" customHeight="1">
      <c r="A341" s="25">
        <f t="shared" si="33"/>
        <v>284</v>
      </c>
      <c r="B341" s="57" t="s">
        <v>286</v>
      </c>
      <c r="C341" s="23" t="s">
        <v>66</v>
      </c>
      <c r="D341" s="23" t="s">
        <v>61</v>
      </c>
      <c r="E341" s="23" t="s">
        <v>287</v>
      </c>
      <c r="F341" s="23"/>
      <c r="G341" s="23"/>
      <c r="H341" s="24"/>
      <c r="N341" s="24">
        <f t="shared" si="35"/>
        <v>1000</v>
      </c>
      <c r="S341" s="24"/>
      <c r="T341" s="106"/>
      <c r="U341" s="24">
        <f t="shared" si="36"/>
        <v>0</v>
      </c>
      <c r="V341" s="24">
        <f t="shared" si="36"/>
        <v>0</v>
      </c>
    </row>
    <row r="342" spans="1:22" ht="129.75" customHeight="1">
      <c r="A342" s="25">
        <f t="shared" si="33"/>
        <v>285</v>
      </c>
      <c r="B342" s="34" t="s">
        <v>197</v>
      </c>
      <c r="C342" s="23" t="s">
        <v>66</v>
      </c>
      <c r="D342" s="23" t="s">
        <v>61</v>
      </c>
      <c r="E342" s="23" t="s">
        <v>288</v>
      </c>
      <c r="F342" s="23"/>
      <c r="G342" s="23"/>
      <c r="H342" s="24"/>
      <c r="N342" s="24">
        <f t="shared" si="35"/>
        <v>1000</v>
      </c>
      <c r="S342" s="24"/>
      <c r="T342" s="106"/>
      <c r="U342" s="24">
        <f t="shared" si="36"/>
        <v>0</v>
      </c>
      <c r="V342" s="24">
        <f t="shared" si="36"/>
        <v>0</v>
      </c>
    </row>
    <row r="343" spans="1:22" ht="72.75" customHeight="1">
      <c r="A343" s="25">
        <f t="shared" si="33"/>
        <v>286</v>
      </c>
      <c r="B343" s="33" t="s">
        <v>284</v>
      </c>
      <c r="C343" s="23" t="s">
        <v>66</v>
      </c>
      <c r="D343" s="23" t="s">
        <v>61</v>
      </c>
      <c r="E343" s="21" t="s">
        <v>289</v>
      </c>
      <c r="F343" s="23" t="s">
        <v>109</v>
      </c>
      <c r="G343" s="23"/>
      <c r="H343" s="24"/>
      <c r="N343" s="24">
        <f t="shared" si="35"/>
        <v>1000</v>
      </c>
      <c r="S343" s="24"/>
      <c r="T343" s="106"/>
      <c r="U343" s="24">
        <f t="shared" si="36"/>
        <v>0</v>
      </c>
      <c r="V343" s="24">
        <f t="shared" si="36"/>
        <v>0</v>
      </c>
    </row>
    <row r="344" spans="1:22" ht="56.25" customHeight="1">
      <c r="A344" s="25">
        <f t="shared" si="33"/>
        <v>287</v>
      </c>
      <c r="B344" s="33" t="s">
        <v>264</v>
      </c>
      <c r="C344" s="23" t="s">
        <v>66</v>
      </c>
      <c r="D344" s="23" t="s">
        <v>61</v>
      </c>
      <c r="E344" s="21" t="s">
        <v>289</v>
      </c>
      <c r="F344" s="23" t="s">
        <v>59</v>
      </c>
      <c r="G344" s="23"/>
      <c r="H344" s="24"/>
      <c r="N344" s="24">
        <f t="shared" si="35"/>
        <v>1000</v>
      </c>
      <c r="S344" s="24"/>
      <c r="T344" s="106"/>
      <c r="U344" s="24">
        <f t="shared" si="36"/>
        <v>0</v>
      </c>
      <c r="V344" s="24">
        <f t="shared" si="36"/>
        <v>0</v>
      </c>
    </row>
    <row r="345" spans="1:22" ht="56.25" customHeight="1">
      <c r="A345" s="25">
        <f t="shared" si="33"/>
        <v>288</v>
      </c>
      <c r="B345" s="26" t="s">
        <v>304</v>
      </c>
      <c r="C345" s="23" t="s">
        <v>66</v>
      </c>
      <c r="D345" s="23" t="s">
        <v>61</v>
      </c>
      <c r="E345" s="21" t="s">
        <v>289</v>
      </c>
      <c r="F345" s="23" t="s">
        <v>60</v>
      </c>
      <c r="G345" s="23"/>
      <c r="H345" s="24"/>
      <c r="N345" s="24">
        <f t="shared" si="35"/>
        <v>1000</v>
      </c>
      <c r="S345" s="24"/>
      <c r="T345" s="106"/>
      <c r="U345" s="24">
        <f t="shared" si="36"/>
        <v>0</v>
      </c>
      <c r="V345" s="24">
        <f t="shared" si="36"/>
        <v>0</v>
      </c>
    </row>
    <row r="346" spans="1:23" ht="36.75" customHeight="1">
      <c r="A346" s="25">
        <f t="shared" si="33"/>
        <v>289</v>
      </c>
      <c r="B346" s="29" t="s">
        <v>337</v>
      </c>
      <c r="C346" s="23" t="s">
        <v>66</v>
      </c>
      <c r="D346" s="21" t="s">
        <v>61</v>
      </c>
      <c r="E346" s="21" t="s">
        <v>289</v>
      </c>
      <c r="F346" s="21" t="s">
        <v>60</v>
      </c>
      <c r="G346" s="21" t="s">
        <v>34</v>
      </c>
      <c r="H346" s="24"/>
      <c r="N346" s="28">
        <v>1000</v>
      </c>
      <c r="S346" s="24"/>
      <c r="T346" s="106"/>
      <c r="U346" s="28">
        <v>0</v>
      </c>
      <c r="V346" s="28">
        <v>0</v>
      </c>
      <c r="W346" s="1">
        <v>1000</v>
      </c>
    </row>
    <row r="347" spans="1:22" ht="24.75" customHeight="1">
      <c r="A347" s="25">
        <f t="shared" si="33"/>
        <v>290</v>
      </c>
      <c r="B347" s="22" t="s">
        <v>147</v>
      </c>
      <c r="C347" s="23" t="s">
        <v>66</v>
      </c>
      <c r="D347" s="23" t="s">
        <v>61</v>
      </c>
      <c r="E347" s="23" t="s">
        <v>172</v>
      </c>
      <c r="F347" s="23"/>
      <c r="G347" s="23"/>
      <c r="H347" s="24"/>
      <c r="N347" s="24">
        <f t="shared" si="35"/>
        <v>9312</v>
      </c>
      <c r="S347" s="24"/>
      <c r="T347" s="106"/>
      <c r="U347" s="24">
        <f t="shared" si="36"/>
        <v>9312</v>
      </c>
      <c r="V347" s="24">
        <f t="shared" si="36"/>
        <v>0</v>
      </c>
    </row>
    <row r="348" spans="1:22" ht="283.5" customHeight="1">
      <c r="A348" s="25">
        <f t="shared" si="33"/>
        <v>291</v>
      </c>
      <c r="B348" s="128" t="s">
        <v>358</v>
      </c>
      <c r="C348" s="23" t="s">
        <v>66</v>
      </c>
      <c r="D348" s="23" t="s">
        <v>61</v>
      </c>
      <c r="E348" s="23" t="s">
        <v>359</v>
      </c>
      <c r="F348" s="23"/>
      <c r="G348" s="23"/>
      <c r="H348" s="24"/>
      <c r="N348" s="24">
        <f>N349</f>
        <v>9312</v>
      </c>
      <c r="S348" s="24"/>
      <c r="T348" s="106"/>
      <c r="U348" s="24">
        <f>U349</f>
        <v>9312</v>
      </c>
      <c r="V348" s="24">
        <f>V349</f>
        <v>0</v>
      </c>
    </row>
    <row r="349" spans="1:22" ht="129.75" customHeight="1">
      <c r="A349" s="25">
        <v>292</v>
      </c>
      <c r="B349" s="34" t="s">
        <v>197</v>
      </c>
      <c r="C349" s="23" t="s">
        <v>66</v>
      </c>
      <c r="D349" s="23" t="s">
        <v>61</v>
      </c>
      <c r="E349" s="23" t="s">
        <v>360</v>
      </c>
      <c r="F349" s="23"/>
      <c r="G349" s="23"/>
      <c r="H349" s="24"/>
      <c r="N349" s="24">
        <f t="shared" si="35"/>
        <v>9312</v>
      </c>
      <c r="S349" s="24"/>
      <c r="T349" s="106"/>
      <c r="U349" s="24">
        <f t="shared" si="36"/>
        <v>9312</v>
      </c>
      <c r="V349" s="24">
        <f t="shared" si="36"/>
        <v>0</v>
      </c>
    </row>
    <row r="350" spans="1:22" ht="72.75" customHeight="1">
      <c r="A350" s="25">
        <f t="shared" si="33"/>
        <v>293</v>
      </c>
      <c r="B350" s="33" t="s">
        <v>284</v>
      </c>
      <c r="C350" s="23" t="s">
        <v>66</v>
      </c>
      <c r="D350" s="23" t="s">
        <v>61</v>
      </c>
      <c r="E350" s="21" t="s">
        <v>360</v>
      </c>
      <c r="F350" s="23" t="s">
        <v>109</v>
      </c>
      <c r="G350" s="23"/>
      <c r="H350" s="24"/>
      <c r="N350" s="24">
        <f t="shared" si="35"/>
        <v>9312</v>
      </c>
      <c r="S350" s="24"/>
      <c r="T350" s="106"/>
      <c r="U350" s="24">
        <f t="shared" si="36"/>
        <v>9312</v>
      </c>
      <c r="V350" s="24">
        <f t="shared" si="36"/>
        <v>0</v>
      </c>
    </row>
    <row r="351" spans="1:22" ht="56.25" customHeight="1">
      <c r="A351" s="25">
        <f t="shared" si="33"/>
        <v>294</v>
      </c>
      <c r="B351" s="33" t="s">
        <v>264</v>
      </c>
      <c r="C351" s="23" t="s">
        <v>66</v>
      </c>
      <c r="D351" s="23" t="s">
        <v>61</v>
      </c>
      <c r="E351" s="21" t="s">
        <v>360</v>
      </c>
      <c r="F351" s="23" t="s">
        <v>59</v>
      </c>
      <c r="G351" s="23"/>
      <c r="H351" s="24"/>
      <c r="N351" s="24">
        <f t="shared" si="35"/>
        <v>9312</v>
      </c>
      <c r="S351" s="24"/>
      <c r="T351" s="106"/>
      <c r="U351" s="24">
        <f t="shared" si="36"/>
        <v>9312</v>
      </c>
      <c r="V351" s="24">
        <f t="shared" si="36"/>
        <v>0</v>
      </c>
    </row>
    <row r="352" spans="1:22" ht="56.25" customHeight="1">
      <c r="A352" s="25">
        <f t="shared" si="33"/>
        <v>295</v>
      </c>
      <c r="B352" s="26" t="s">
        <v>304</v>
      </c>
      <c r="C352" s="23" t="s">
        <v>66</v>
      </c>
      <c r="D352" s="23" t="s">
        <v>61</v>
      </c>
      <c r="E352" s="21" t="s">
        <v>360</v>
      </c>
      <c r="F352" s="23" t="s">
        <v>60</v>
      </c>
      <c r="G352" s="23"/>
      <c r="H352" s="24"/>
      <c r="N352" s="24">
        <f t="shared" si="35"/>
        <v>9312</v>
      </c>
      <c r="S352" s="24"/>
      <c r="T352" s="106"/>
      <c r="U352" s="24">
        <f t="shared" si="36"/>
        <v>9312</v>
      </c>
      <c r="V352" s="24">
        <f t="shared" si="36"/>
        <v>0</v>
      </c>
    </row>
    <row r="353" spans="1:24" ht="36.75" customHeight="1">
      <c r="A353" s="25">
        <f t="shared" si="33"/>
        <v>296</v>
      </c>
      <c r="B353" s="29" t="s">
        <v>337</v>
      </c>
      <c r="C353" s="23" t="s">
        <v>66</v>
      </c>
      <c r="D353" s="21" t="s">
        <v>61</v>
      </c>
      <c r="E353" s="21" t="s">
        <v>360</v>
      </c>
      <c r="F353" s="21" t="s">
        <v>60</v>
      </c>
      <c r="G353" s="21" t="s">
        <v>341</v>
      </c>
      <c r="H353" s="24"/>
      <c r="N353" s="28">
        <v>9312</v>
      </c>
      <c r="S353" s="24"/>
      <c r="T353" s="106"/>
      <c r="U353" s="28">
        <v>9312</v>
      </c>
      <c r="V353" s="28">
        <v>0</v>
      </c>
      <c r="X353" s="8"/>
    </row>
    <row r="354" spans="1:22" ht="33.75" customHeight="1">
      <c r="A354" s="25">
        <f>A346+1</f>
        <v>290</v>
      </c>
      <c r="B354" s="26" t="s">
        <v>137</v>
      </c>
      <c r="C354" s="23" t="s">
        <v>66</v>
      </c>
      <c r="D354" s="23" t="s">
        <v>61</v>
      </c>
      <c r="E354" s="23" t="s">
        <v>167</v>
      </c>
      <c r="F354" s="23"/>
      <c r="G354" s="23"/>
      <c r="H354" s="24"/>
      <c r="N354" s="24">
        <f>N356</f>
        <v>5000</v>
      </c>
      <c r="S354" s="24">
        <v>5000</v>
      </c>
      <c r="T354" s="106"/>
      <c r="U354" s="24">
        <f>U356</f>
        <v>2000</v>
      </c>
      <c r="V354" s="24">
        <f>V356</f>
        <v>5000</v>
      </c>
    </row>
    <row r="355" spans="1:22" ht="51">
      <c r="A355" s="25">
        <f t="shared" si="33"/>
        <v>291</v>
      </c>
      <c r="B355" s="26" t="s">
        <v>117</v>
      </c>
      <c r="C355" s="23" t="s">
        <v>66</v>
      </c>
      <c r="D355" s="23" t="s">
        <v>61</v>
      </c>
      <c r="E355" s="23" t="s">
        <v>202</v>
      </c>
      <c r="F355" s="23"/>
      <c r="G355" s="23"/>
      <c r="H355" s="24">
        <f>H356</f>
        <v>0</v>
      </c>
      <c r="N355" s="24">
        <f>N356</f>
        <v>5000</v>
      </c>
      <c r="S355" s="24">
        <v>5000</v>
      </c>
      <c r="T355" s="106"/>
      <c r="U355" s="24">
        <f aca="true" t="shared" si="37" ref="U355:V359">U356</f>
        <v>2000</v>
      </c>
      <c r="V355" s="24">
        <f t="shared" si="37"/>
        <v>5000</v>
      </c>
    </row>
    <row r="356" spans="1:22" ht="180" customHeight="1">
      <c r="A356" s="25">
        <f t="shared" si="33"/>
        <v>292</v>
      </c>
      <c r="B356" s="34" t="s">
        <v>197</v>
      </c>
      <c r="C356" s="23" t="s">
        <v>66</v>
      </c>
      <c r="D356" s="23" t="s">
        <v>61</v>
      </c>
      <c r="E356" s="23" t="s">
        <v>232</v>
      </c>
      <c r="F356" s="23"/>
      <c r="G356" s="23"/>
      <c r="H356" s="24"/>
      <c r="N356" s="24">
        <f>N357</f>
        <v>5000</v>
      </c>
      <c r="S356" s="24">
        <v>5000</v>
      </c>
      <c r="T356" s="106"/>
      <c r="U356" s="24">
        <f t="shared" si="37"/>
        <v>2000</v>
      </c>
      <c r="V356" s="24">
        <f t="shared" si="37"/>
        <v>5000</v>
      </c>
    </row>
    <row r="357" spans="1:22" ht="51">
      <c r="A357" s="25">
        <f t="shared" si="33"/>
        <v>293</v>
      </c>
      <c r="B357" s="33" t="s">
        <v>284</v>
      </c>
      <c r="C357" s="23" t="s">
        <v>66</v>
      </c>
      <c r="D357" s="23" t="s">
        <v>61</v>
      </c>
      <c r="E357" s="21" t="s">
        <v>232</v>
      </c>
      <c r="F357" s="23" t="s">
        <v>109</v>
      </c>
      <c r="G357" s="23"/>
      <c r="H357" s="24" t="e">
        <f>#REF!</f>
        <v>#REF!</v>
      </c>
      <c r="N357" s="24">
        <f>N358</f>
        <v>5000</v>
      </c>
      <c r="S357" s="24">
        <v>5000</v>
      </c>
      <c r="T357" s="106"/>
      <c r="U357" s="24">
        <f t="shared" si="37"/>
        <v>2000</v>
      </c>
      <c r="V357" s="24">
        <f t="shared" si="37"/>
        <v>5000</v>
      </c>
    </row>
    <row r="358" spans="1:22" ht="81.75" customHeight="1">
      <c r="A358" s="25">
        <f t="shared" si="33"/>
        <v>294</v>
      </c>
      <c r="B358" s="33" t="s">
        <v>264</v>
      </c>
      <c r="C358" s="23" t="s">
        <v>66</v>
      </c>
      <c r="D358" s="23" t="s">
        <v>61</v>
      </c>
      <c r="E358" s="21" t="s">
        <v>232</v>
      </c>
      <c r="F358" s="23" t="s">
        <v>59</v>
      </c>
      <c r="G358" s="23"/>
      <c r="H358" s="24"/>
      <c r="N358" s="24">
        <f>N359</f>
        <v>5000</v>
      </c>
      <c r="S358" s="24">
        <v>5000</v>
      </c>
      <c r="T358" s="106"/>
      <c r="U358" s="24">
        <f t="shared" si="37"/>
        <v>2000</v>
      </c>
      <c r="V358" s="24">
        <f t="shared" si="37"/>
        <v>5000</v>
      </c>
    </row>
    <row r="359" spans="1:22" ht="26.25">
      <c r="A359" s="25">
        <f t="shared" si="33"/>
        <v>295</v>
      </c>
      <c r="B359" s="26" t="s">
        <v>304</v>
      </c>
      <c r="C359" s="23" t="s">
        <v>66</v>
      </c>
      <c r="D359" s="23" t="s">
        <v>61</v>
      </c>
      <c r="E359" s="21" t="s">
        <v>232</v>
      </c>
      <c r="F359" s="23" t="s">
        <v>60</v>
      </c>
      <c r="G359" s="23"/>
      <c r="H359" s="24">
        <f>H360</f>
        <v>12000</v>
      </c>
      <c r="N359" s="24">
        <f>N360</f>
        <v>5000</v>
      </c>
      <c r="S359" s="24">
        <v>5000</v>
      </c>
      <c r="T359" s="106"/>
      <c r="U359" s="24">
        <f t="shared" si="37"/>
        <v>2000</v>
      </c>
      <c r="V359" s="24">
        <f t="shared" si="37"/>
        <v>5000</v>
      </c>
    </row>
    <row r="360" spans="1:23" s="8" customFormat="1" ht="52.5">
      <c r="A360" s="25">
        <f t="shared" si="33"/>
        <v>296</v>
      </c>
      <c r="B360" s="29" t="s">
        <v>337</v>
      </c>
      <c r="C360" s="23" t="s">
        <v>66</v>
      </c>
      <c r="D360" s="21" t="s">
        <v>61</v>
      </c>
      <c r="E360" s="21" t="s">
        <v>232</v>
      </c>
      <c r="F360" s="21" t="s">
        <v>60</v>
      </c>
      <c r="G360" s="21" t="s">
        <v>341</v>
      </c>
      <c r="H360" s="28">
        <v>12000</v>
      </c>
      <c r="I360" s="16"/>
      <c r="J360" s="16"/>
      <c r="K360" s="16"/>
      <c r="L360" s="16"/>
      <c r="M360" s="16"/>
      <c r="N360" s="28">
        <v>5000</v>
      </c>
      <c r="O360" s="92"/>
      <c r="P360" s="92"/>
      <c r="Q360" s="92"/>
      <c r="R360" s="92"/>
      <c r="S360" s="93">
        <v>5000</v>
      </c>
      <c r="T360" s="85"/>
      <c r="U360" s="28">
        <v>2000</v>
      </c>
      <c r="V360" s="28">
        <v>5000</v>
      </c>
      <c r="W360" s="1"/>
    </row>
    <row r="361" spans="1:22" ht="26.25">
      <c r="A361" s="25">
        <f t="shared" si="33"/>
        <v>297</v>
      </c>
      <c r="B361" s="22" t="s">
        <v>96</v>
      </c>
      <c r="C361" s="23" t="s">
        <v>66</v>
      </c>
      <c r="D361" s="23" t="s">
        <v>62</v>
      </c>
      <c r="E361" s="23"/>
      <c r="F361" s="23"/>
      <c r="G361" s="23" t="s">
        <v>11</v>
      </c>
      <c r="H361" s="24" t="e">
        <f>H363+H421</f>
        <v>#REF!</v>
      </c>
      <c r="N361" s="24">
        <f>N362+N421</f>
        <v>4214064.74</v>
      </c>
      <c r="S361" s="24">
        <v>1415472.84</v>
      </c>
      <c r="T361" s="106"/>
      <c r="U361" s="24">
        <f>U362+U421</f>
        <v>2063450.33</v>
      </c>
      <c r="V361" s="24">
        <f>V362+V421</f>
        <v>2065358.47</v>
      </c>
    </row>
    <row r="362" spans="1:22" ht="26.25">
      <c r="A362" s="25">
        <f t="shared" si="33"/>
        <v>298</v>
      </c>
      <c r="B362" s="22" t="s">
        <v>64</v>
      </c>
      <c r="C362" s="23" t="s">
        <v>66</v>
      </c>
      <c r="D362" s="23" t="s">
        <v>63</v>
      </c>
      <c r="E362" s="23"/>
      <c r="F362" s="23"/>
      <c r="G362" s="23"/>
      <c r="H362" s="24"/>
      <c r="N362" s="24">
        <f>N363</f>
        <v>2479386.74</v>
      </c>
      <c r="S362" s="24">
        <v>973000</v>
      </c>
      <c r="T362" s="106"/>
      <c r="U362" s="24">
        <f>U363</f>
        <v>1253979.7</v>
      </c>
      <c r="V362" s="24">
        <f>V363</f>
        <v>1273158.47</v>
      </c>
    </row>
    <row r="363" spans="1:22" ht="26.25">
      <c r="A363" s="25">
        <f t="shared" si="33"/>
        <v>299</v>
      </c>
      <c r="B363" s="26" t="s">
        <v>137</v>
      </c>
      <c r="C363" s="23" t="s">
        <v>66</v>
      </c>
      <c r="D363" s="23" t="s">
        <v>63</v>
      </c>
      <c r="E363" s="23" t="s">
        <v>167</v>
      </c>
      <c r="F363" s="23"/>
      <c r="G363" s="23"/>
      <c r="H363" s="24" t="e">
        <f>H364+H404+#REF!</f>
        <v>#REF!</v>
      </c>
      <c r="N363" s="24">
        <f>N364+N404</f>
        <v>2479386.74</v>
      </c>
      <c r="S363" s="24">
        <v>973000</v>
      </c>
      <c r="T363" s="106"/>
      <c r="U363" s="24">
        <f>U364+U404</f>
        <v>1253979.7</v>
      </c>
      <c r="V363" s="24">
        <f>V364+V404</f>
        <v>1273158.47</v>
      </c>
    </row>
    <row r="364" spans="1:22" ht="76.5">
      <c r="A364" s="25">
        <f t="shared" si="33"/>
        <v>300</v>
      </c>
      <c r="B364" s="26" t="s">
        <v>143</v>
      </c>
      <c r="C364" s="23" t="s">
        <v>66</v>
      </c>
      <c r="D364" s="23" t="s">
        <v>63</v>
      </c>
      <c r="E364" s="23" t="s">
        <v>185</v>
      </c>
      <c r="F364" s="23"/>
      <c r="G364" s="23"/>
      <c r="H364" s="24" t="e">
        <f>H366+H378+H395+#REF!</f>
        <v>#REF!</v>
      </c>
      <c r="N364" s="24">
        <f>N365+N377+N390</f>
        <v>1889701.6400000001</v>
      </c>
      <c r="S364" s="24">
        <v>775000</v>
      </c>
      <c r="T364" s="106"/>
      <c r="U364" s="24">
        <f>U365+U377+U390</f>
        <v>986579.7</v>
      </c>
      <c r="V364" s="24">
        <f>V365+V377+V390</f>
        <v>987758.47</v>
      </c>
    </row>
    <row r="365" spans="1:22" ht="102" customHeight="1">
      <c r="A365" s="25">
        <f t="shared" si="33"/>
        <v>301</v>
      </c>
      <c r="B365" s="31" t="s">
        <v>204</v>
      </c>
      <c r="C365" s="23" t="s">
        <v>66</v>
      </c>
      <c r="D365" s="23" t="s">
        <v>63</v>
      </c>
      <c r="E365" s="23" t="s">
        <v>233</v>
      </c>
      <c r="F365" s="23"/>
      <c r="G365" s="23"/>
      <c r="H365" s="24"/>
      <c r="N365" s="24">
        <f>N366</f>
        <v>1650760.6400000001</v>
      </c>
      <c r="S365" s="24">
        <v>563000</v>
      </c>
      <c r="T365" s="106"/>
      <c r="U365" s="24">
        <f>U366</f>
        <v>876379.7</v>
      </c>
      <c r="V365" s="24">
        <f>V366</f>
        <v>869758.47</v>
      </c>
    </row>
    <row r="366" spans="1:22" ht="153">
      <c r="A366" s="25">
        <f t="shared" si="33"/>
        <v>302</v>
      </c>
      <c r="B366" s="26" t="s">
        <v>142</v>
      </c>
      <c r="C366" s="23" t="s">
        <v>66</v>
      </c>
      <c r="D366" s="23" t="s">
        <v>63</v>
      </c>
      <c r="E366" s="23" t="s">
        <v>233</v>
      </c>
      <c r="F366" s="23" t="s">
        <v>43</v>
      </c>
      <c r="G366" s="23"/>
      <c r="H366" s="24">
        <f>H367</f>
        <v>1743400</v>
      </c>
      <c r="N366" s="24">
        <f>N367</f>
        <v>1650760.6400000001</v>
      </c>
      <c r="S366" s="24">
        <v>563000</v>
      </c>
      <c r="T366" s="106"/>
      <c r="U366" s="24">
        <f>U367</f>
        <v>876379.7</v>
      </c>
      <c r="V366" s="24">
        <f>V367</f>
        <v>869758.47</v>
      </c>
    </row>
    <row r="367" spans="1:22" ht="51">
      <c r="A367" s="25">
        <f t="shared" si="33"/>
        <v>303</v>
      </c>
      <c r="B367" s="7" t="s">
        <v>106</v>
      </c>
      <c r="C367" s="23" t="s">
        <v>66</v>
      </c>
      <c r="D367" s="23" t="s">
        <v>63</v>
      </c>
      <c r="E367" s="23" t="s">
        <v>233</v>
      </c>
      <c r="F367" s="23" t="s">
        <v>44</v>
      </c>
      <c r="G367" s="23"/>
      <c r="H367" s="24">
        <f>H368</f>
        <v>1743400</v>
      </c>
      <c r="N367" s="24">
        <f>N368+N371+N375</f>
        <v>1650760.6400000001</v>
      </c>
      <c r="S367" s="24">
        <v>563000</v>
      </c>
      <c r="T367" s="106"/>
      <c r="U367" s="24">
        <f>U368+U371+U375</f>
        <v>876379.7</v>
      </c>
      <c r="V367" s="24">
        <f>V368+V371+V375</f>
        <v>869758.47</v>
      </c>
    </row>
    <row r="368" spans="1:22" ht="26.25">
      <c r="A368" s="25">
        <f t="shared" si="33"/>
        <v>304</v>
      </c>
      <c r="B368" s="26" t="s">
        <v>266</v>
      </c>
      <c r="C368" s="23" t="s">
        <v>66</v>
      </c>
      <c r="D368" s="23" t="s">
        <v>63</v>
      </c>
      <c r="E368" s="23" t="s">
        <v>233</v>
      </c>
      <c r="F368" s="23" t="s">
        <v>107</v>
      </c>
      <c r="G368" s="23"/>
      <c r="H368" s="24">
        <f>H369+H376</f>
        <v>1743400</v>
      </c>
      <c r="N368" s="24">
        <f>N369+N370</f>
        <v>1269912</v>
      </c>
      <c r="S368" s="24">
        <v>430000</v>
      </c>
      <c r="T368" s="106"/>
      <c r="U368" s="24">
        <f>U369+U370</f>
        <v>671262.44</v>
      </c>
      <c r="V368" s="24">
        <f>V369+V370</f>
        <v>665758.47</v>
      </c>
    </row>
    <row r="369" spans="1:24" s="8" customFormat="1" ht="26.25">
      <c r="A369" s="25">
        <f t="shared" si="33"/>
        <v>305</v>
      </c>
      <c r="B369" s="29" t="s">
        <v>20</v>
      </c>
      <c r="C369" s="23" t="s">
        <v>66</v>
      </c>
      <c r="D369" s="21" t="s">
        <v>63</v>
      </c>
      <c r="E369" s="23" t="s">
        <v>233</v>
      </c>
      <c r="F369" s="21" t="s">
        <v>107</v>
      </c>
      <c r="G369" s="21" t="s">
        <v>19</v>
      </c>
      <c r="H369" s="28">
        <v>1338000</v>
      </c>
      <c r="I369" s="16"/>
      <c r="J369" s="16"/>
      <c r="K369" s="16"/>
      <c r="L369" s="16"/>
      <c r="M369" s="16"/>
      <c r="N369" s="127">
        <v>1268912</v>
      </c>
      <c r="O369" s="95"/>
      <c r="P369" s="95"/>
      <c r="Q369" s="95"/>
      <c r="R369" s="95"/>
      <c r="S369" s="107">
        <v>430000</v>
      </c>
      <c r="T369" s="90"/>
      <c r="U369" s="28">
        <v>669262.44</v>
      </c>
      <c r="V369" s="28">
        <v>660758.47</v>
      </c>
      <c r="W369" s="1">
        <v>1268911.67</v>
      </c>
      <c r="X369" s="8">
        <v>19390</v>
      </c>
    </row>
    <row r="370" spans="1:23" s="8" customFormat="1" ht="52.5">
      <c r="A370" s="25"/>
      <c r="B370" s="29" t="s">
        <v>328</v>
      </c>
      <c r="C370" s="23" t="s">
        <v>66</v>
      </c>
      <c r="D370" s="38" t="s">
        <v>63</v>
      </c>
      <c r="E370" s="38" t="s">
        <v>234</v>
      </c>
      <c r="F370" s="38" t="s">
        <v>107</v>
      </c>
      <c r="G370" s="38" t="s">
        <v>329</v>
      </c>
      <c r="H370" s="28"/>
      <c r="I370" s="16"/>
      <c r="J370" s="16"/>
      <c r="K370" s="16"/>
      <c r="L370" s="16"/>
      <c r="M370" s="16"/>
      <c r="N370" s="28">
        <v>1000</v>
      </c>
      <c r="O370" s="95"/>
      <c r="P370" s="95"/>
      <c r="Q370" s="95"/>
      <c r="R370" s="95"/>
      <c r="S370" s="107"/>
      <c r="T370" s="90"/>
      <c r="U370" s="28">
        <v>2000</v>
      </c>
      <c r="V370" s="28">
        <v>5000</v>
      </c>
      <c r="W370" s="1">
        <v>400.5</v>
      </c>
    </row>
    <row r="371" spans="1:22" ht="51">
      <c r="A371" s="25">
        <f>A369+1</f>
        <v>306</v>
      </c>
      <c r="B371" s="33" t="s">
        <v>268</v>
      </c>
      <c r="C371" s="23" t="s">
        <v>66</v>
      </c>
      <c r="D371" s="21" t="s">
        <v>63</v>
      </c>
      <c r="E371" s="23" t="s">
        <v>234</v>
      </c>
      <c r="F371" s="23" t="s">
        <v>108</v>
      </c>
      <c r="G371" s="21"/>
      <c r="H371" s="28"/>
      <c r="N371" s="28">
        <f>N372+N373+N374</f>
        <v>0</v>
      </c>
      <c r="S371" s="28">
        <v>3000</v>
      </c>
      <c r="T371" s="90"/>
      <c r="U371" s="28">
        <f>U372+U373+U374</f>
        <v>3000</v>
      </c>
      <c r="V371" s="28">
        <f>V372+V373+V374</f>
        <v>4000</v>
      </c>
    </row>
    <row r="372" spans="1:23" s="8" customFormat="1" ht="26.25">
      <c r="A372" s="25">
        <f t="shared" si="33"/>
        <v>307</v>
      </c>
      <c r="B372" s="27" t="s">
        <v>22</v>
      </c>
      <c r="C372" s="23" t="s">
        <v>66</v>
      </c>
      <c r="D372" s="21" t="s">
        <v>63</v>
      </c>
      <c r="E372" s="21" t="s">
        <v>234</v>
      </c>
      <c r="F372" s="21" t="s">
        <v>108</v>
      </c>
      <c r="G372" s="21" t="s">
        <v>21</v>
      </c>
      <c r="H372" s="28"/>
      <c r="I372" s="16"/>
      <c r="J372" s="16"/>
      <c r="K372" s="16"/>
      <c r="L372" s="16"/>
      <c r="M372" s="16"/>
      <c r="N372" s="28">
        <v>0</v>
      </c>
      <c r="O372" s="92"/>
      <c r="P372" s="92"/>
      <c r="Q372" s="92"/>
      <c r="R372" s="92"/>
      <c r="S372" s="93">
        <v>3000</v>
      </c>
      <c r="T372" s="85"/>
      <c r="U372" s="28">
        <v>1000</v>
      </c>
      <c r="V372" s="28">
        <v>1000</v>
      </c>
      <c r="W372" s="1"/>
    </row>
    <row r="373" spans="1:23" s="8" customFormat="1" ht="26.25">
      <c r="A373" s="25"/>
      <c r="B373" s="29" t="s">
        <v>320</v>
      </c>
      <c r="C373" s="23" t="s">
        <v>66</v>
      </c>
      <c r="D373" s="38" t="s">
        <v>63</v>
      </c>
      <c r="E373" s="21" t="s">
        <v>234</v>
      </c>
      <c r="F373" s="38" t="s">
        <v>108</v>
      </c>
      <c r="G373" s="38" t="s">
        <v>321</v>
      </c>
      <c r="H373" s="28"/>
      <c r="I373" s="16"/>
      <c r="J373" s="16"/>
      <c r="K373" s="16"/>
      <c r="L373" s="16"/>
      <c r="M373" s="16"/>
      <c r="N373" s="28">
        <v>0</v>
      </c>
      <c r="O373" s="16"/>
      <c r="P373" s="16"/>
      <c r="Q373" s="16"/>
      <c r="R373" s="16"/>
      <c r="S373" s="28"/>
      <c r="T373" s="90"/>
      <c r="U373" s="28">
        <v>1000</v>
      </c>
      <c r="V373" s="28">
        <v>2000</v>
      </c>
      <c r="W373" s="1"/>
    </row>
    <row r="374" spans="1:23" s="8" customFormat="1" ht="26.25">
      <c r="A374" s="25"/>
      <c r="B374" s="29" t="s">
        <v>327</v>
      </c>
      <c r="C374" s="23" t="s">
        <v>66</v>
      </c>
      <c r="D374" s="38" t="s">
        <v>63</v>
      </c>
      <c r="E374" s="21" t="s">
        <v>234</v>
      </c>
      <c r="F374" s="38" t="s">
        <v>108</v>
      </c>
      <c r="G374" s="38" t="s">
        <v>34</v>
      </c>
      <c r="H374" s="28"/>
      <c r="I374" s="16"/>
      <c r="J374" s="16"/>
      <c r="K374" s="16"/>
      <c r="L374" s="16"/>
      <c r="M374" s="16"/>
      <c r="N374" s="28">
        <v>0</v>
      </c>
      <c r="O374" s="16"/>
      <c r="P374" s="16"/>
      <c r="Q374" s="16"/>
      <c r="R374" s="16"/>
      <c r="S374" s="28"/>
      <c r="T374" s="90"/>
      <c r="U374" s="28">
        <v>1000</v>
      </c>
      <c r="V374" s="28">
        <v>1000</v>
      </c>
      <c r="W374" s="1"/>
    </row>
    <row r="375" spans="1:22" ht="102">
      <c r="A375" s="25">
        <f>A372+1</f>
        <v>308</v>
      </c>
      <c r="B375" s="33" t="s">
        <v>267</v>
      </c>
      <c r="C375" s="23" t="s">
        <v>66</v>
      </c>
      <c r="D375" s="21" t="s">
        <v>63</v>
      </c>
      <c r="E375" s="23" t="s">
        <v>233</v>
      </c>
      <c r="F375" s="23" t="s">
        <v>122</v>
      </c>
      <c r="G375" s="21"/>
      <c r="H375" s="28"/>
      <c r="N375" s="28">
        <f>N376</f>
        <v>380848.64</v>
      </c>
      <c r="S375" s="28">
        <v>130000</v>
      </c>
      <c r="T375" s="90"/>
      <c r="U375" s="28">
        <f>U376</f>
        <v>202117.26</v>
      </c>
      <c r="V375" s="28">
        <f>V376</f>
        <v>200000</v>
      </c>
    </row>
    <row r="376" spans="1:23" s="8" customFormat="1" ht="26.25">
      <c r="A376" s="25">
        <f t="shared" si="33"/>
        <v>309</v>
      </c>
      <c r="B376" s="30" t="s">
        <v>24</v>
      </c>
      <c r="C376" s="23" t="s">
        <v>66</v>
      </c>
      <c r="D376" s="21" t="s">
        <v>63</v>
      </c>
      <c r="E376" s="21" t="s">
        <v>233</v>
      </c>
      <c r="F376" s="21" t="s">
        <v>122</v>
      </c>
      <c r="G376" s="21" t="s">
        <v>23</v>
      </c>
      <c r="H376" s="28">
        <v>405400</v>
      </c>
      <c r="I376" s="16"/>
      <c r="J376" s="16"/>
      <c r="K376" s="16"/>
      <c r="L376" s="16"/>
      <c r="M376" s="16"/>
      <c r="N376" s="28">
        <v>380848.64</v>
      </c>
      <c r="O376" s="95"/>
      <c r="P376" s="95"/>
      <c r="Q376" s="95"/>
      <c r="R376" s="95"/>
      <c r="S376" s="107">
        <v>130000</v>
      </c>
      <c r="T376" s="90"/>
      <c r="U376" s="28">
        <v>202117.26</v>
      </c>
      <c r="V376" s="28">
        <v>200000</v>
      </c>
      <c r="W376" s="1">
        <v>371157.1</v>
      </c>
    </row>
    <row r="377" spans="1:22" ht="95.25" customHeight="1">
      <c r="A377" s="25">
        <f t="shared" si="33"/>
        <v>310</v>
      </c>
      <c r="B377" s="26" t="s">
        <v>205</v>
      </c>
      <c r="C377" s="23" t="s">
        <v>66</v>
      </c>
      <c r="D377" s="23" t="s">
        <v>63</v>
      </c>
      <c r="E377" s="23" t="s">
        <v>234</v>
      </c>
      <c r="F377" s="23"/>
      <c r="G377" s="23"/>
      <c r="H377" s="24"/>
      <c r="I377" s="32"/>
      <c r="J377" s="32"/>
      <c r="K377" s="32"/>
      <c r="L377" s="32"/>
      <c r="M377" s="32"/>
      <c r="N377" s="24">
        <f>N378</f>
        <v>234741</v>
      </c>
      <c r="S377" s="24">
        <v>205000</v>
      </c>
      <c r="T377" s="106"/>
      <c r="U377" s="24">
        <f aca="true" t="shared" si="38" ref="U377:V379">U378</f>
        <v>106000</v>
      </c>
      <c r="V377" s="24">
        <f t="shared" si="38"/>
        <v>111000</v>
      </c>
    </row>
    <row r="378" spans="1:22" ht="51" customHeight="1">
      <c r="A378" s="25">
        <f t="shared" si="33"/>
        <v>311</v>
      </c>
      <c r="B378" s="33" t="s">
        <v>284</v>
      </c>
      <c r="C378" s="23" t="s">
        <v>66</v>
      </c>
      <c r="D378" s="23" t="s">
        <v>63</v>
      </c>
      <c r="E378" s="23" t="s">
        <v>234</v>
      </c>
      <c r="F378" s="23" t="s">
        <v>109</v>
      </c>
      <c r="G378" s="21"/>
      <c r="H378" s="24" t="e">
        <f>#REF!</f>
        <v>#REF!</v>
      </c>
      <c r="N378" s="24">
        <f>N379</f>
        <v>234741</v>
      </c>
      <c r="S378" s="24">
        <v>205000</v>
      </c>
      <c r="T378" s="106"/>
      <c r="U378" s="24">
        <f t="shared" si="38"/>
        <v>106000</v>
      </c>
      <c r="V378" s="24">
        <f t="shared" si="38"/>
        <v>111000</v>
      </c>
    </row>
    <row r="379" spans="1:22" ht="51" customHeight="1">
      <c r="A379" s="25">
        <f t="shared" si="33"/>
        <v>312</v>
      </c>
      <c r="B379" s="33" t="s">
        <v>264</v>
      </c>
      <c r="C379" s="23" t="s">
        <v>66</v>
      </c>
      <c r="D379" s="23" t="s">
        <v>63</v>
      </c>
      <c r="E379" s="23" t="s">
        <v>234</v>
      </c>
      <c r="F379" s="23" t="s">
        <v>59</v>
      </c>
      <c r="G379" s="21"/>
      <c r="H379" s="24"/>
      <c r="N379" s="24">
        <f>N380</f>
        <v>234741</v>
      </c>
      <c r="S379" s="24">
        <v>205000</v>
      </c>
      <c r="T379" s="106"/>
      <c r="U379" s="24">
        <f t="shared" si="38"/>
        <v>106000</v>
      </c>
      <c r="V379" s="24">
        <f t="shared" si="38"/>
        <v>111000</v>
      </c>
    </row>
    <row r="380" spans="1:22" ht="36" customHeight="1">
      <c r="A380" s="25">
        <f t="shared" si="33"/>
        <v>313</v>
      </c>
      <c r="B380" s="26" t="s">
        <v>304</v>
      </c>
      <c r="C380" s="23" t="s">
        <v>66</v>
      </c>
      <c r="D380" s="23" t="s">
        <v>63</v>
      </c>
      <c r="E380" s="23" t="s">
        <v>234</v>
      </c>
      <c r="F380" s="23" t="s">
        <v>60</v>
      </c>
      <c r="G380" s="21"/>
      <c r="H380" s="24" t="e">
        <f>#REF!+H381+H382+H383+H385+H386+#REF!</f>
        <v>#REF!</v>
      </c>
      <c r="N380" s="24">
        <f>N381+N382+N383+N385+N386+N384+N387+N388+N389</f>
        <v>234741</v>
      </c>
      <c r="S380" s="24">
        <v>205000</v>
      </c>
      <c r="T380" s="106"/>
      <c r="U380" s="24">
        <f>U381+U382+U383+U385+U386+U384+U387+U388+U389</f>
        <v>106000</v>
      </c>
      <c r="V380" s="24">
        <f>V381+V382+V383+V385+V386+V384+V387+V388+V389</f>
        <v>111000</v>
      </c>
    </row>
    <row r="381" spans="1:23" s="8" customFormat="1" ht="37.5" customHeight="1">
      <c r="A381" s="25">
        <f t="shared" si="33"/>
        <v>314</v>
      </c>
      <c r="B381" s="29" t="s">
        <v>31</v>
      </c>
      <c r="C381" s="23" t="s">
        <v>66</v>
      </c>
      <c r="D381" s="21" t="s">
        <v>63</v>
      </c>
      <c r="E381" s="21" t="s">
        <v>234</v>
      </c>
      <c r="F381" s="21" t="s">
        <v>60</v>
      </c>
      <c r="G381" s="21" t="s">
        <v>30</v>
      </c>
      <c r="H381" s="28">
        <v>110000</v>
      </c>
      <c r="I381" s="16"/>
      <c r="J381" s="16"/>
      <c r="K381" s="16"/>
      <c r="L381" s="16"/>
      <c r="M381" s="16"/>
      <c r="N381" s="28">
        <v>153500</v>
      </c>
      <c r="O381" s="92"/>
      <c r="P381" s="92"/>
      <c r="Q381" s="92"/>
      <c r="R381" s="92"/>
      <c r="S381" s="93">
        <v>85000</v>
      </c>
      <c r="T381" s="85"/>
      <c r="U381" s="28">
        <v>90000</v>
      </c>
      <c r="V381" s="28">
        <v>90000</v>
      </c>
      <c r="W381" s="1">
        <v>75587.29</v>
      </c>
    </row>
    <row r="382" spans="1:23" s="8" customFormat="1" ht="29.25" customHeight="1">
      <c r="A382" s="25">
        <f t="shared" si="33"/>
        <v>315</v>
      </c>
      <c r="B382" s="30" t="s">
        <v>33</v>
      </c>
      <c r="C382" s="23" t="s">
        <v>66</v>
      </c>
      <c r="D382" s="21" t="s">
        <v>63</v>
      </c>
      <c r="E382" s="21" t="s">
        <v>234</v>
      </c>
      <c r="F382" s="21" t="s">
        <v>60</v>
      </c>
      <c r="G382" s="21" t="s">
        <v>32</v>
      </c>
      <c r="H382" s="28">
        <v>50000</v>
      </c>
      <c r="I382" s="16"/>
      <c r="J382" s="16"/>
      <c r="K382" s="16"/>
      <c r="L382" s="16"/>
      <c r="M382" s="16"/>
      <c r="N382" s="28">
        <v>1000</v>
      </c>
      <c r="O382" s="92"/>
      <c r="P382" s="92"/>
      <c r="Q382" s="92"/>
      <c r="R382" s="92"/>
      <c r="S382" s="93">
        <v>10000</v>
      </c>
      <c r="T382" s="85"/>
      <c r="U382" s="28">
        <v>1000</v>
      </c>
      <c r="V382" s="28">
        <v>2000</v>
      </c>
      <c r="W382" s="1"/>
    </row>
    <row r="383" spans="1:24" s="8" customFormat="1" ht="32.25" customHeight="1">
      <c r="A383" s="25">
        <f t="shared" si="33"/>
        <v>316</v>
      </c>
      <c r="B383" s="30" t="s">
        <v>35</v>
      </c>
      <c r="C383" s="23" t="s">
        <v>66</v>
      </c>
      <c r="D383" s="21" t="s">
        <v>63</v>
      </c>
      <c r="E383" s="21" t="s">
        <v>234</v>
      </c>
      <c r="F383" s="21" t="s">
        <v>60</v>
      </c>
      <c r="G383" s="21" t="s">
        <v>34</v>
      </c>
      <c r="H383" s="28">
        <v>10000</v>
      </c>
      <c r="I383" s="16"/>
      <c r="J383" s="16"/>
      <c r="K383" s="16"/>
      <c r="L383" s="16"/>
      <c r="M383" s="16"/>
      <c r="N383" s="127">
        <v>35000</v>
      </c>
      <c r="O383" s="92"/>
      <c r="P383" s="92"/>
      <c r="Q383" s="92"/>
      <c r="R383" s="92"/>
      <c r="S383" s="93">
        <v>5000</v>
      </c>
      <c r="T383" s="85"/>
      <c r="U383" s="28">
        <v>3000</v>
      </c>
      <c r="V383" s="28">
        <v>5000</v>
      </c>
      <c r="W383" s="1">
        <v>28235</v>
      </c>
      <c r="X383" s="8">
        <v>10000</v>
      </c>
    </row>
    <row r="384" spans="1:23" s="8" customFormat="1" ht="26.25" customHeight="1">
      <c r="A384" s="25">
        <f t="shared" si="33"/>
        <v>317</v>
      </c>
      <c r="B384" s="29" t="s">
        <v>337</v>
      </c>
      <c r="C384" s="23" t="s">
        <v>66</v>
      </c>
      <c r="D384" s="21" t="s">
        <v>63</v>
      </c>
      <c r="E384" s="21" t="s">
        <v>234</v>
      </c>
      <c r="F384" s="21" t="s">
        <v>60</v>
      </c>
      <c r="G384" s="21" t="s">
        <v>341</v>
      </c>
      <c r="H384" s="28"/>
      <c r="I384" s="16"/>
      <c r="J384" s="16"/>
      <c r="K384" s="16"/>
      <c r="L384" s="16"/>
      <c r="M384" s="16"/>
      <c r="N384" s="28">
        <v>34000</v>
      </c>
      <c r="O384" s="92"/>
      <c r="P384" s="92"/>
      <c r="Q384" s="92"/>
      <c r="R384" s="92"/>
      <c r="S384" s="93">
        <v>80000</v>
      </c>
      <c r="T384" s="85"/>
      <c r="U384" s="28">
        <v>4000</v>
      </c>
      <c r="V384" s="28">
        <v>6000</v>
      </c>
      <c r="W384" s="1">
        <v>31708</v>
      </c>
    </row>
    <row r="385" spans="1:23" s="8" customFormat="1" ht="42" customHeight="1" hidden="1">
      <c r="A385" s="25">
        <f t="shared" si="33"/>
        <v>318</v>
      </c>
      <c r="B385" s="30" t="s">
        <v>29</v>
      </c>
      <c r="C385" s="23" t="s">
        <v>66</v>
      </c>
      <c r="D385" s="21" t="s">
        <v>63</v>
      </c>
      <c r="E385" s="21" t="s">
        <v>234</v>
      </c>
      <c r="F385" s="21" t="s">
        <v>60</v>
      </c>
      <c r="G385" s="21" t="s">
        <v>28</v>
      </c>
      <c r="H385" s="28">
        <v>1000</v>
      </c>
      <c r="I385" s="16"/>
      <c r="J385" s="16"/>
      <c r="K385" s="16"/>
      <c r="L385" s="16"/>
      <c r="M385" s="16"/>
      <c r="N385" s="28">
        <v>0</v>
      </c>
      <c r="O385" s="92"/>
      <c r="P385" s="92"/>
      <c r="Q385" s="92"/>
      <c r="R385" s="92"/>
      <c r="S385" s="93">
        <v>10000</v>
      </c>
      <c r="T385" s="85"/>
      <c r="U385" s="28">
        <v>4000</v>
      </c>
      <c r="V385" s="28">
        <v>4000</v>
      </c>
      <c r="W385" s="1"/>
    </row>
    <row r="386" spans="1:23" s="8" customFormat="1" ht="35.25" customHeight="1">
      <c r="A386" s="25">
        <f t="shared" si="33"/>
        <v>319</v>
      </c>
      <c r="B386" s="96" t="s">
        <v>333</v>
      </c>
      <c r="C386" s="23" t="s">
        <v>66</v>
      </c>
      <c r="D386" s="21" t="s">
        <v>63</v>
      </c>
      <c r="E386" s="21" t="s">
        <v>234</v>
      </c>
      <c r="F386" s="21" t="s">
        <v>60</v>
      </c>
      <c r="G386" s="21" t="s">
        <v>331</v>
      </c>
      <c r="H386" s="28">
        <v>1000</v>
      </c>
      <c r="I386" s="16"/>
      <c r="J386" s="16"/>
      <c r="K386" s="16"/>
      <c r="L386" s="16"/>
      <c r="M386" s="16"/>
      <c r="N386" s="28">
        <v>0</v>
      </c>
      <c r="O386" s="92"/>
      <c r="P386" s="92"/>
      <c r="Q386" s="92"/>
      <c r="R386" s="92"/>
      <c r="S386" s="93">
        <v>15000</v>
      </c>
      <c r="T386" s="85"/>
      <c r="U386" s="28">
        <v>2000</v>
      </c>
      <c r="V386" s="28">
        <v>2000</v>
      </c>
      <c r="W386" s="1"/>
    </row>
    <row r="387" spans="1:23" s="8" customFormat="1" ht="67.5" customHeight="1">
      <c r="A387" s="25"/>
      <c r="B387" s="29" t="s">
        <v>334</v>
      </c>
      <c r="C387" s="23" t="s">
        <v>66</v>
      </c>
      <c r="D387" s="38" t="s">
        <v>63</v>
      </c>
      <c r="E387" s="38" t="s">
        <v>234</v>
      </c>
      <c r="F387" s="38" t="s">
        <v>60</v>
      </c>
      <c r="G387" s="38" t="s">
        <v>338</v>
      </c>
      <c r="H387" s="28"/>
      <c r="I387" s="16"/>
      <c r="J387" s="16"/>
      <c r="K387" s="16"/>
      <c r="L387" s="16"/>
      <c r="M387" s="16"/>
      <c r="N387" s="28">
        <v>0</v>
      </c>
      <c r="O387" s="92"/>
      <c r="P387" s="92"/>
      <c r="Q387" s="92"/>
      <c r="R387" s="92"/>
      <c r="S387" s="93"/>
      <c r="T387" s="85"/>
      <c r="U387" s="28">
        <v>2000</v>
      </c>
      <c r="V387" s="28">
        <v>2000</v>
      </c>
      <c r="W387" s="1"/>
    </row>
    <row r="388" spans="1:23" s="8" customFormat="1" ht="31.5" customHeight="1">
      <c r="A388" s="25"/>
      <c r="B388" s="29" t="s">
        <v>335</v>
      </c>
      <c r="C388" s="23" t="s">
        <v>66</v>
      </c>
      <c r="D388" s="38" t="s">
        <v>63</v>
      </c>
      <c r="E388" s="38" t="s">
        <v>234</v>
      </c>
      <c r="F388" s="38" t="s">
        <v>60</v>
      </c>
      <c r="G388" s="38" t="s">
        <v>339</v>
      </c>
      <c r="H388" s="28"/>
      <c r="I388" s="16"/>
      <c r="J388" s="16"/>
      <c r="K388" s="16"/>
      <c r="L388" s="16"/>
      <c r="M388" s="16"/>
      <c r="N388" s="28">
        <v>5241</v>
      </c>
      <c r="O388" s="92"/>
      <c r="P388" s="92"/>
      <c r="Q388" s="92"/>
      <c r="R388" s="92"/>
      <c r="S388" s="93"/>
      <c r="T388" s="85"/>
      <c r="U388" s="28">
        <v>0</v>
      </c>
      <c r="V388" s="28">
        <v>0</v>
      </c>
      <c r="W388" s="1">
        <v>3945</v>
      </c>
    </row>
    <row r="389" spans="1:23" s="8" customFormat="1" ht="25.5" customHeight="1">
      <c r="A389" s="25"/>
      <c r="B389" s="30" t="s">
        <v>37</v>
      </c>
      <c r="C389" s="23" t="s">
        <v>66</v>
      </c>
      <c r="D389" s="38" t="s">
        <v>63</v>
      </c>
      <c r="E389" s="38" t="s">
        <v>234</v>
      </c>
      <c r="F389" s="38" t="s">
        <v>60</v>
      </c>
      <c r="G389" s="38" t="s">
        <v>36</v>
      </c>
      <c r="H389" s="28"/>
      <c r="I389" s="16"/>
      <c r="J389" s="16"/>
      <c r="K389" s="16"/>
      <c r="L389" s="16"/>
      <c r="M389" s="16"/>
      <c r="N389" s="28">
        <v>6000</v>
      </c>
      <c r="O389" s="92"/>
      <c r="P389" s="92"/>
      <c r="Q389" s="92"/>
      <c r="R389" s="92"/>
      <c r="S389" s="93"/>
      <c r="T389" s="85"/>
      <c r="U389" s="28">
        <v>0</v>
      </c>
      <c r="V389" s="28">
        <v>0</v>
      </c>
      <c r="W389" s="1">
        <v>4200</v>
      </c>
    </row>
    <row r="390" spans="1:22" ht="51" customHeight="1">
      <c r="A390" s="25">
        <f>A386+1</f>
        <v>320</v>
      </c>
      <c r="B390" s="34" t="s">
        <v>197</v>
      </c>
      <c r="C390" s="23" t="s">
        <v>66</v>
      </c>
      <c r="D390" s="23" t="s">
        <v>63</v>
      </c>
      <c r="E390" s="23" t="s">
        <v>235</v>
      </c>
      <c r="F390" s="21"/>
      <c r="G390" s="21"/>
      <c r="H390" s="28"/>
      <c r="N390" s="24">
        <f>N391</f>
        <v>4200</v>
      </c>
      <c r="O390" s="92"/>
      <c r="P390" s="92"/>
      <c r="Q390" s="92"/>
      <c r="R390" s="92"/>
      <c r="S390" s="109">
        <v>7000</v>
      </c>
      <c r="T390" s="110"/>
      <c r="U390" s="24">
        <f>U391</f>
        <v>4200</v>
      </c>
      <c r="V390" s="24">
        <f>V391</f>
        <v>7000</v>
      </c>
    </row>
    <row r="391" spans="1:23" s="3" customFormat="1" ht="28.5" customHeight="1">
      <c r="A391" s="25">
        <f t="shared" si="33"/>
        <v>321</v>
      </c>
      <c r="B391" s="34" t="s">
        <v>111</v>
      </c>
      <c r="C391" s="23" t="s">
        <v>66</v>
      </c>
      <c r="D391" s="23" t="s">
        <v>63</v>
      </c>
      <c r="E391" s="23" t="s">
        <v>235</v>
      </c>
      <c r="F391" s="23" t="s">
        <v>112</v>
      </c>
      <c r="G391" s="21"/>
      <c r="H391" s="28"/>
      <c r="I391" s="16"/>
      <c r="J391" s="16"/>
      <c r="K391" s="16"/>
      <c r="L391" s="16"/>
      <c r="M391" s="16"/>
      <c r="N391" s="24">
        <f>N392+N395</f>
        <v>4200</v>
      </c>
      <c r="O391" s="114"/>
      <c r="P391" s="114"/>
      <c r="Q391" s="114"/>
      <c r="R391" s="114"/>
      <c r="S391" s="109">
        <v>7000</v>
      </c>
      <c r="T391" s="110"/>
      <c r="U391" s="24">
        <f>U392+U395</f>
        <v>4200</v>
      </c>
      <c r="V391" s="24">
        <f>V392+V395</f>
        <v>7000</v>
      </c>
      <c r="W391" s="1"/>
    </row>
    <row r="392" spans="1:23" s="3" customFormat="1" ht="27" customHeight="1">
      <c r="A392" s="25">
        <f t="shared" si="33"/>
        <v>322</v>
      </c>
      <c r="B392" s="22" t="s">
        <v>148</v>
      </c>
      <c r="C392" s="23" t="s">
        <v>66</v>
      </c>
      <c r="D392" s="23" t="s">
        <v>63</v>
      </c>
      <c r="E392" s="23" t="s">
        <v>235</v>
      </c>
      <c r="F392" s="23" t="s">
        <v>149</v>
      </c>
      <c r="G392" s="23"/>
      <c r="H392" s="24">
        <f>H395</f>
        <v>10000</v>
      </c>
      <c r="I392" s="16"/>
      <c r="J392" s="16"/>
      <c r="K392" s="16"/>
      <c r="L392" s="16"/>
      <c r="M392" s="16"/>
      <c r="N392" s="24">
        <f>N393</f>
        <v>1000</v>
      </c>
      <c r="O392" s="114"/>
      <c r="P392" s="114"/>
      <c r="Q392" s="114"/>
      <c r="R392" s="114"/>
      <c r="S392" s="109">
        <v>1000</v>
      </c>
      <c r="T392" s="110"/>
      <c r="U392" s="24">
        <f>U393</f>
        <v>1000</v>
      </c>
      <c r="V392" s="24">
        <f>V393</f>
        <v>1000</v>
      </c>
      <c r="W392" s="1"/>
    </row>
    <row r="393" spans="1:23" s="3" customFormat="1" ht="51" customHeight="1">
      <c r="A393" s="25">
        <f t="shared" si="33"/>
        <v>323</v>
      </c>
      <c r="B393" s="61" t="s">
        <v>265</v>
      </c>
      <c r="C393" s="23" t="s">
        <v>66</v>
      </c>
      <c r="D393" s="23" t="s">
        <v>63</v>
      </c>
      <c r="E393" s="23" t="s">
        <v>235</v>
      </c>
      <c r="F393" s="23" t="s">
        <v>150</v>
      </c>
      <c r="G393" s="23"/>
      <c r="H393" s="24">
        <f>H395</f>
        <v>10000</v>
      </c>
      <c r="I393" s="16"/>
      <c r="J393" s="16"/>
      <c r="K393" s="16"/>
      <c r="L393" s="16"/>
      <c r="M393" s="16"/>
      <c r="N393" s="24">
        <f>N394</f>
        <v>1000</v>
      </c>
      <c r="O393" s="114"/>
      <c r="P393" s="114"/>
      <c r="Q393" s="114"/>
      <c r="R393" s="114"/>
      <c r="S393" s="109">
        <v>1000</v>
      </c>
      <c r="T393" s="110"/>
      <c r="U393" s="24">
        <f>U394</f>
        <v>1000</v>
      </c>
      <c r="V393" s="24">
        <f>V394</f>
        <v>1000</v>
      </c>
      <c r="W393" s="1"/>
    </row>
    <row r="394" spans="1:23" s="9" customFormat="1" ht="36.75" customHeight="1">
      <c r="A394" s="25">
        <f t="shared" si="33"/>
        <v>324</v>
      </c>
      <c r="B394" s="29" t="s">
        <v>337</v>
      </c>
      <c r="C394" s="23" t="s">
        <v>66</v>
      </c>
      <c r="D394" s="21" t="s">
        <v>63</v>
      </c>
      <c r="E394" s="21" t="s">
        <v>235</v>
      </c>
      <c r="F394" s="21" t="s">
        <v>150</v>
      </c>
      <c r="G394" s="21" t="s">
        <v>341</v>
      </c>
      <c r="H394" s="28">
        <v>1000</v>
      </c>
      <c r="I394" s="16"/>
      <c r="J394" s="16"/>
      <c r="K394" s="16"/>
      <c r="L394" s="16"/>
      <c r="M394" s="16"/>
      <c r="N394" s="28">
        <v>1000</v>
      </c>
      <c r="O394" s="114"/>
      <c r="P394" s="114"/>
      <c r="Q394" s="114"/>
      <c r="R394" s="114"/>
      <c r="S394" s="93">
        <v>1000</v>
      </c>
      <c r="T394" s="85"/>
      <c r="U394" s="28">
        <v>1000</v>
      </c>
      <c r="V394" s="28">
        <v>1000</v>
      </c>
      <c r="W394" s="1"/>
    </row>
    <row r="395" spans="1:23" s="3" customFormat="1" ht="34.5" customHeight="1">
      <c r="A395" s="25">
        <f t="shared" si="33"/>
        <v>325</v>
      </c>
      <c r="B395" s="22" t="s">
        <v>129</v>
      </c>
      <c r="C395" s="23" t="s">
        <v>66</v>
      </c>
      <c r="D395" s="23" t="s">
        <v>63</v>
      </c>
      <c r="E395" s="23" t="s">
        <v>235</v>
      </c>
      <c r="F395" s="23" t="s">
        <v>130</v>
      </c>
      <c r="G395" s="23"/>
      <c r="H395" s="24">
        <f>H398</f>
        <v>10000</v>
      </c>
      <c r="I395" s="16"/>
      <c r="J395" s="16"/>
      <c r="K395" s="16"/>
      <c r="L395" s="16"/>
      <c r="M395" s="16"/>
      <c r="N395" s="24">
        <f>N396+N398+N400</f>
        <v>3200</v>
      </c>
      <c r="O395" s="32"/>
      <c r="P395" s="32"/>
      <c r="Q395" s="32"/>
      <c r="R395" s="32"/>
      <c r="S395" s="24">
        <v>5000</v>
      </c>
      <c r="T395" s="106"/>
      <c r="U395" s="24">
        <f>U396+U398+U400</f>
        <v>3200</v>
      </c>
      <c r="V395" s="24">
        <f>V396+V398+V400</f>
        <v>6000</v>
      </c>
      <c r="W395" s="1"/>
    </row>
    <row r="396" spans="1:22" s="97" customFormat="1" ht="35.25" customHeight="1">
      <c r="A396" s="25"/>
      <c r="B396" s="22" t="s">
        <v>342</v>
      </c>
      <c r="C396" s="23" t="s">
        <v>66</v>
      </c>
      <c r="D396" s="130" t="s">
        <v>63</v>
      </c>
      <c r="E396" s="23" t="s">
        <v>235</v>
      </c>
      <c r="F396" s="130" t="s">
        <v>343</v>
      </c>
      <c r="G396" s="38"/>
      <c r="H396" s="24"/>
      <c r="I396" s="16"/>
      <c r="J396" s="16"/>
      <c r="K396" s="16"/>
      <c r="L396" s="16"/>
      <c r="M396" s="16"/>
      <c r="N396" s="24">
        <f>N397</f>
        <v>1000</v>
      </c>
      <c r="O396" s="16"/>
      <c r="P396" s="16"/>
      <c r="Q396" s="16"/>
      <c r="R396" s="16"/>
      <c r="S396" s="24"/>
      <c r="T396" s="106"/>
      <c r="U396" s="24">
        <f>U397</f>
        <v>1000</v>
      </c>
      <c r="V396" s="24">
        <f>V397</f>
        <v>2000</v>
      </c>
    </row>
    <row r="397" spans="1:22" s="97" customFormat="1" ht="35.25" customHeight="1">
      <c r="A397" s="25"/>
      <c r="B397" s="96" t="s">
        <v>316</v>
      </c>
      <c r="C397" s="23" t="s">
        <v>66</v>
      </c>
      <c r="D397" s="38" t="s">
        <v>63</v>
      </c>
      <c r="E397" s="21" t="s">
        <v>235</v>
      </c>
      <c r="F397" s="38" t="s">
        <v>343</v>
      </c>
      <c r="G397" s="38" t="s">
        <v>317</v>
      </c>
      <c r="H397" s="24"/>
      <c r="I397" s="16"/>
      <c r="J397" s="16"/>
      <c r="K397" s="16"/>
      <c r="L397" s="16"/>
      <c r="M397" s="16"/>
      <c r="N397" s="28">
        <v>1000</v>
      </c>
      <c r="O397" s="16"/>
      <c r="P397" s="16"/>
      <c r="Q397" s="16"/>
      <c r="R397" s="16"/>
      <c r="S397" s="28"/>
      <c r="T397" s="90"/>
      <c r="U397" s="28">
        <v>1000</v>
      </c>
      <c r="V397" s="28">
        <v>2000</v>
      </c>
    </row>
    <row r="398" spans="1:22" ht="28.5" customHeight="1">
      <c r="A398" s="25">
        <f>A395+1</f>
        <v>326</v>
      </c>
      <c r="B398" s="22" t="s">
        <v>248</v>
      </c>
      <c r="C398" s="23" t="s">
        <v>66</v>
      </c>
      <c r="D398" s="23" t="s">
        <v>63</v>
      </c>
      <c r="E398" s="23" t="s">
        <v>235</v>
      </c>
      <c r="F398" s="23" t="s">
        <v>128</v>
      </c>
      <c r="G398" s="23"/>
      <c r="H398" s="24">
        <f>H399</f>
        <v>10000</v>
      </c>
      <c r="N398" s="24">
        <f>N399</f>
        <v>1500</v>
      </c>
      <c r="S398" s="24">
        <v>5000</v>
      </c>
      <c r="T398" s="106"/>
      <c r="U398" s="24">
        <f>U399</f>
        <v>1500</v>
      </c>
      <c r="V398" s="24">
        <f>V399</f>
        <v>3000</v>
      </c>
    </row>
    <row r="399" spans="1:23" s="8" customFormat="1" ht="25.5" customHeight="1">
      <c r="A399" s="25">
        <f t="shared" si="33"/>
        <v>327</v>
      </c>
      <c r="B399" s="108" t="s">
        <v>316</v>
      </c>
      <c r="C399" s="23" t="s">
        <v>66</v>
      </c>
      <c r="D399" s="21" t="s">
        <v>63</v>
      </c>
      <c r="E399" s="21" t="s">
        <v>235</v>
      </c>
      <c r="F399" s="21" t="s">
        <v>128</v>
      </c>
      <c r="G399" s="21" t="s">
        <v>317</v>
      </c>
      <c r="H399" s="28">
        <v>10000</v>
      </c>
      <c r="I399" s="16"/>
      <c r="J399" s="16"/>
      <c r="K399" s="16"/>
      <c r="L399" s="16"/>
      <c r="M399" s="16"/>
      <c r="N399" s="28">
        <v>1500</v>
      </c>
      <c r="O399" s="92"/>
      <c r="P399" s="92"/>
      <c r="Q399" s="92"/>
      <c r="R399" s="92"/>
      <c r="S399" s="93">
        <v>5000</v>
      </c>
      <c r="T399" s="85"/>
      <c r="U399" s="28">
        <v>1500</v>
      </c>
      <c r="V399" s="28">
        <v>3000</v>
      </c>
      <c r="W399" s="1"/>
    </row>
    <row r="400" spans="1:22" ht="26.25">
      <c r="A400" s="25">
        <f t="shared" si="33"/>
        <v>328</v>
      </c>
      <c r="B400" s="22" t="s">
        <v>251</v>
      </c>
      <c r="C400" s="23" t="s">
        <v>66</v>
      </c>
      <c r="D400" s="23" t="s">
        <v>63</v>
      </c>
      <c r="E400" s="23" t="s">
        <v>235</v>
      </c>
      <c r="F400" s="23" t="s">
        <v>252</v>
      </c>
      <c r="G400" s="21"/>
      <c r="H400" s="28"/>
      <c r="N400" s="24">
        <f>N401+N403+N402</f>
        <v>700</v>
      </c>
      <c r="O400" s="92"/>
      <c r="P400" s="92"/>
      <c r="Q400" s="92"/>
      <c r="R400" s="92"/>
      <c r="S400" s="109">
        <v>1000</v>
      </c>
      <c r="T400" s="110"/>
      <c r="U400" s="24">
        <f>U401+U403</f>
        <v>700</v>
      </c>
      <c r="V400" s="24">
        <f>V401+V403</f>
        <v>1000</v>
      </c>
    </row>
    <row r="401" spans="1:23" s="8" customFormat="1" ht="26.25">
      <c r="A401" s="25">
        <f t="shared" si="33"/>
        <v>329</v>
      </c>
      <c r="B401" s="108" t="s">
        <v>318</v>
      </c>
      <c r="C401" s="23" t="s">
        <v>66</v>
      </c>
      <c r="D401" s="21" t="s">
        <v>63</v>
      </c>
      <c r="E401" s="21" t="s">
        <v>235</v>
      </c>
      <c r="F401" s="21" t="s">
        <v>252</v>
      </c>
      <c r="G401" s="21" t="s">
        <v>319</v>
      </c>
      <c r="H401" s="28"/>
      <c r="I401" s="16"/>
      <c r="J401" s="16"/>
      <c r="K401" s="16"/>
      <c r="L401" s="16"/>
      <c r="M401" s="16"/>
      <c r="N401" s="28">
        <v>200</v>
      </c>
      <c r="O401" s="92"/>
      <c r="P401" s="92"/>
      <c r="Q401" s="92"/>
      <c r="R401" s="92"/>
      <c r="S401" s="93">
        <v>1000</v>
      </c>
      <c r="T401" s="85"/>
      <c r="U401" s="28">
        <v>200</v>
      </c>
      <c r="V401" s="28">
        <v>200</v>
      </c>
      <c r="W401" s="1"/>
    </row>
    <row r="402" spans="1:23" s="8" customFormat="1" ht="25.5" customHeight="1">
      <c r="A402" s="25">
        <f t="shared" si="33"/>
        <v>330</v>
      </c>
      <c r="B402" s="98" t="s">
        <v>345</v>
      </c>
      <c r="C402" s="23" t="s">
        <v>66</v>
      </c>
      <c r="D402" s="21" t="s">
        <v>63</v>
      </c>
      <c r="E402" s="21" t="s">
        <v>235</v>
      </c>
      <c r="F402" s="21" t="s">
        <v>252</v>
      </c>
      <c r="G402" s="21" t="s">
        <v>344</v>
      </c>
      <c r="H402" s="28"/>
      <c r="I402" s="18"/>
      <c r="J402" s="18"/>
      <c r="K402" s="18"/>
      <c r="L402" s="18"/>
      <c r="M402" s="18"/>
      <c r="N402" s="28">
        <v>200</v>
      </c>
      <c r="O402" s="92"/>
      <c r="P402" s="92"/>
      <c r="Q402" s="92"/>
      <c r="R402" s="92"/>
      <c r="S402" s="111">
        <v>25000</v>
      </c>
      <c r="T402" s="85"/>
      <c r="U402" s="28">
        <v>0</v>
      </c>
      <c r="V402" s="28">
        <v>0</v>
      </c>
      <c r="W402" s="1">
        <v>27.84</v>
      </c>
    </row>
    <row r="403" spans="1:23" s="8" customFormat="1" ht="25.5" customHeight="1">
      <c r="A403" s="25"/>
      <c r="B403" s="30" t="s">
        <v>353</v>
      </c>
      <c r="C403" s="23" t="s">
        <v>66</v>
      </c>
      <c r="D403" s="21" t="s">
        <v>63</v>
      </c>
      <c r="E403" s="21" t="s">
        <v>235</v>
      </c>
      <c r="F403" s="21" t="s">
        <v>252</v>
      </c>
      <c r="G403" s="21" t="s">
        <v>350</v>
      </c>
      <c r="H403" s="28"/>
      <c r="I403" s="16"/>
      <c r="J403" s="16"/>
      <c r="K403" s="16"/>
      <c r="L403" s="16"/>
      <c r="M403" s="16"/>
      <c r="N403" s="28">
        <v>300</v>
      </c>
      <c r="O403" s="92"/>
      <c r="P403" s="92"/>
      <c r="Q403" s="92"/>
      <c r="R403" s="92"/>
      <c r="S403" s="93"/>
      <c r="T403" s="85"/>
      <c r="U403" s="28">
        <v>500</v>
      </c>
      <c r="V403" s="28">
        <v>800</v>
      </c>
      <c r="W403" s="1">
        <v>50.9</v>
      </c>
    </row>
    <row r="404" spans="1:22" ht="36" customHeight="1">
      <c r="A404" s="25">
        <f>A401+1</f>
        <v>330</v>
      </c>
      <c r="B404" s="22" t="s">
        <v>144</v>
      </c>
      <c r="C404" s="23" t="s">
        <v>66</v>
      </c>
      <c r="D404" s="23" t="s">
        <v>63</v>
      </c>
      <c r="E404" s="23"/>
      <c r="F404" s="23"/>
      <c r="G404" s="23"/>
      <c r="H404" s="24" t="e">
        <f>H406</f>
        <v>#REF!</v>
      </c>
      <c r="I404" s="32"/>
      <c r="J404" s="32"/>
      <c r="K404" s="32"/>
      <c r="L404" s="32"/>
      <c r="M404" s="32"/>
      <c r="N404" s="24">
        <f>N406</f>
        <v>589685.1000000001</v>
      </c>
      <c r="S404" s="24">
        <v>198000</v>
      </c>
      <c r="T404" s="106"/>
      <c r="U404" s="24">
        <f>U406</f>
        <v>267400</v>
      </c>
      <c r="V404" s="24">
        <f>V406</f>
        <v>285400</v>
      </c>
    </row>
    <row r="405" spans="1:22" ht="29.25" customHeight="1">
      <c r="A405" s="25">
        <f t="shared" si="33"/>
        <v>331</v>
      </c>
      <c r="B405" s="26" t="s">
        <v>137</v>
      </c>
      <c r="C405" s="23" t="s">
        <v>66</v>
      </c>
      <c r="D405" s="23" t="s">
        <v>63</v>
      </c>
      <c r="E405" s="23" t="s">
        <v>167</v>
      </c>
      <c r="F405" s="23"/>
      <c r="G405" s="23"/>
      <c r="H405" s="24"/>
      <c r="I405" s="32"/>
      <c r="J405" s="32"/>
      <c r="K405" s="32"/>
      <c r="L405" s="32"/>
      <c r="M405" s="32"/>
      <c r="N405" s="24">
        <f>N406</f>
        <v>589685.1000000001</v>
      </c>
      <c r="S405" s="24">
        <v>198000</v>
      </c>
      <c r="T405" s="106"/>
      <c r="U405" s="24">
        <f>U406</f>
        <v>267400</v>
      </c>
      <c r="V405" s="24">
        <f>V406</f>
        <v>285400</v>
      </c>
    </row>
    <row r="406" spans="1:23" s="3" customFormat="1" ht="62.25" customHeight="1">
      <c r="A406" s="25">
        <f t="shared" si="33"/>
        <v>332</v>
      </c>
      <c r="B406" s="26" t="s">
        <v>145</v>
      </c>
      <c r="C406" s="23" t="s">
        <v>66</v>
      </c>
      <c r="D406" s="23" t="s">
        <v>63</v>
      </c>
      <c r="E406" s="23" t="s">
        <v>186</v>
      </c>
      <c r="F406" s="23"/>
      <c r="G406" s="23"/>
      <c r="H406" s="24" t="e">
        <f>H408+H416</f>
        <v>#REF!</v>
      </c>
      <c r="I406" s="32"/>
      <c r="J406" s="32"/>
      <c r="K406" s="32"/>
      <c r="L406" s="32"/>
      <c r="M406" s="32"/>
      <c r="N406" s="24">
        <f>N408+N416</f>
        <v>589685.1000000001</v>
      </c>
      <c r="O406" s="32"/>
      <c r="P406" s="32"/>
      <c r="Q406" s="32"/>
      <c r="R406" s="32"/>
      <c r="S406" s="24">
        <v>198000</v>
      </c>
      <c r="T406" s="106"/>
      <c r="U406" s="24">
        <f>U408+U416</f>
        <v>267400</v>
      </c>
      <c r="V406" s="24">
        <f>V408+V416</f>
        <v>285400</v>
      </c>
      <c r="W406" s="1"/>
    </row>
    <row r="407" spans="1:22" ht="30.75" customHeight="1">
      <c r="A407" s="25">
        <f t="shared" si="33"/>
        <v>333</v>
      </c>
      <c r="B407" s="31" t="s">
        <v>204</v>
      </c>
      <c r="C407" s="23" t="s">
        <v>66</v>
      </c>
      <c r="D407" s="23" t="s">
        <v>63</v>
      </c>
      <c r="E407" s="23" t="s">
        <v>236</v>
      </c>
      <c r="F407" s="23"/>
      <c r="G407" s="23"/>
      <c r="H407" s="24"/>
      <c r="I407" s="32"/>
      <c r="J407" s="32"/>
      <c r="K407" s="32"/>
      <c r="L407" s="32"/>
      <c r="M407" s="32"/>
      <c r="N407" s="24">
        <f>N408+N415</f>
        <v>589685.1000000001</v>
      </c>
      <c r="S407" s="24">
        <v>193000</v>
      </c>
      <c r="T407" s="106"/>
      <c r="U407" s="24">
        <f>U408+U415</f>
        <v>267400</v>
      </c>
      <c r="V407" s="24">
        <f>V408+V415</f>
        <v>285400</v>
      </c>
    </row>
    <row r="408" spans="1:22" ht="103.5" customHeight="1">
      <c r="A408" s="25">
        <f t="shared" si="33"/>
        <v>334</v>
      </c>
      <c r="B408" s="26" t="s">
        <v>142</v>
      </c>
      <c r="C408" s="23" t="s">
        <v>66</v>
      </c>
      <c r="D408" s="23" t="s">
        <v>63</v>
      </c>
      <c r="E408" s="23" t="s">
        <v>236</v>
      </c>
      <c r="F408" s="23" t="s">
        <v>43</v>
      </c>
      <c r="G408" s="23"/>
      <c r="H408" s="24">
        <f>H409</f>
        <v>353000</v>
      </c>
      <c r="I408" s="32"/>
      <c r="J408" s="32"/>
      <c r="K408" s="32"/>
      <c r="L408" s="32"/>
      <c r="M408" s="32"/>
      <c r="N408" s="24">
        <f>N409</f>
        <v>589685.1000000001</v>
      </c>
      <c r="S408" s="24">
        <v>193000</v>
      </c>
      <c r="T408" s="106"/>
      <c r="U408" s="24">
        <f>U409</f>
        <v>261400</v>
      </c>
      <c r="V408" s="24">
        <f>V409</f>
        <v>265400</v>
      </c>
    </row>
    <row r="409" spans="1:22" ht="61.5" customHeight="1">
      <c r="A409" s="25">
        <f t="shared" si="33"/>
        <v>335</v>
      </c>
      <c r="B409" s="26" t="s">
        <v>106</v>
      </c>
      <c r="C409" s="23" t="s">
        <v>66</v>
      </c>
      <c r="D409" s="23" t="s">
        <v>63</v>
      </c>
      <c r="E409" s="23" t="s">
        <v>236</v>
      </c>
      <c r="F409" s="23" t="s">
        <v>44</v>
      </c>
      <c r="G409" s="23"/>
      <c r="H409" s="24">
        <f>H410</f>
        <v>353000</v>
      </c>
      <c r="I409" s="32"/>
      <c r="J409" s="32"/>
      <c r="K409" s="32"/>
      <c r="L409" s="32"/>
      <c r="M409" s="32"/>
      <c r="N409" s="24">
        <f>N410+N413</f>
        <v>589685.1000000001</v>
      </c>
      <c r="S409" s="24">
        <v>193000</v>
      </c>
      <c r="T409" s="106"/>
      <c r="U409" s="24">
        <f>U410+U413</f>
        <v>261400</v>
      </c>
      <c r="V409" s="24">
        <f>V410+V413</f>
        <v>265400</v>
      </c>
    </row>
    <row r="410" spans="1:22" ht="33" customHeight="1">
      <c r="A410" s="25">
        <f t="shared" si="33"/>
        <v>336</v>
      </c>
      <c r="B410" s="26" t="s">
        <v>266</v>
      </c>
      <c r="C410" s="23" t="s">
        <v>66</v>
      </c>
      <c r="D410" s="23" t="s">
        <v>63</v>
      </c>
      <c r="E410" s="23" t="s">
        <v>236</v>
      </c>
      <c r="F410" s="23" t="s">
        <v>107</v>
      </c>
      <c r="G410" s="23"/>
      <c r="H410" s="24">
        <f>H411+H414</f>
        <v>353000</v>
      </c>
      <c r="I410" s="32"/>
      <c r="J410" s="32"/>
      <c r="K410" s="32"/>
      <c r="L410" s="32"/>
      <c r="M410" s="32"/>
      <c r="N410" s="24">
        <f>N411+N412</f>
        <v>444386.4</v>
      </c>
      <c r="S410" s="24">
        <v>193000</v>
      </c>
      <c r="T410" s="106"/>
      <c r="U410" s="24">
        <f>U411+U412</f>
        <v>201000</v>
      </c>
      <c r="V410" s="24">
        <f>V411+V412</f>
        <v>205000</v>
      </c>
    </row>
    <row r="411" spans="1:23" s="8" customFormat="1" ht="33" customHeight="1">
      <c r="A411" s="25">
        <f t="shared" si="33"/>
        <v>337</v>
      </c>
      <c r="B411" s="29" t="s">
        <v>20</v>
      </c>
      <c r="C411" s="23" t="s">
        <v>66</v>
      </c>
      <c r="D411" s="21" t="s">
        <v>63</v>
      </c>
      <c r="E411" s="21" t="s">
        <v>236</v>
      </c>
      <c r="F411" s="21" t="s">
        <v>107</v>
      </c>
      <c r="G411" s="21" t="s">
        <v>19</v>
      </c>
      <c r="H411" s="28">
        <v>271000</v>
      </c>
      <c r="I411" s="16"/>
      <c r="J411" s="16"/>
      <c r="K411" s="16"/>
      <c r="L411" s="16"/>
      <c r="M411" s="16"/>
      <c r="N411" s="28">
        <v>441386.4</v>
      </c>
      <c r="O411" s="95"/>
      <c r="P411" s="95"/>
      <c r="Q411" s="95"/>
      <c r="R411" s="95"/>
      <c r="S411" s="107">
        <v>147000</v>
      </c>
      <c r="T411" s="90"/>
      <c r="U411" s="28">
        <v>200000</v>
      </c>
      <c r="V411" s="28">
        <v>200000</v>
      </c>
      <c r="W411" s="1">
        <v>404846.13</v>
      </c>
    </row>
    <row r="412" spans="1:24" s="8" customFormat="1" ht="52.5">
      <c r="A412" s="25"/>
      <c r="B412" s="29" t="s">
        <v>328</v>
      </c>
      <c r="C412" s="23" t="s">
        <v>66</v>
      </c>
      <c r="D412" s="38" t="s">
        <v>63</v>
      </c>
      <c r="E412" s="38" t="s">
        <v>236</v>
      </c>
      <c r="F412" s="38" t="s">
        <v>107</v>
      </c>
      <c r="G412" s="38" t="s">
        <v>329</v>
      </c>
      <c r="H412" s="28"/>
      <c r="I412" s="16"/>
      <c r="J412" s="16"/>
      <c r="K412" s="16"/>
      <c r="L412" s="16"/>
      <c r="M412" s="16"/>
      <c r="N412" s="127">
        <v>3000</v>
      </c>
      <c r="O412" s="95"/>
      <c r="P412" s="95"/>
      <c r="Q412" s="95"/>
      <c r="R412" s="95"/>
      <c r="S412" s="107"/>
      <c r="T412" s="90"/>
      <c r="U412" s="28">
        <v>1000</v>
      </c>
      <c r="V412" s="28">
        <v>5000</v>
      </c>
      <c r="W412" s="1">
        <v>2716.02</v>
      </c>
      <c r="X412" s="8">
        <v>1000</v>
      </c>
    </row>
    <row r="413" spans="1:22" ht="83.25" customHeight="1">
      <c r="A413" s="25">
        <f>A411+1</f>
        <v>338</v>
      </c>
      <c r="B413" s="33" t="s">
        <v>267</v>
      </c>
      <c r="C413" s="23" t="s">
        <v>66</v>
      </c>
      <c r="D413" s="21" t="s">
        <v>63</v>
      </c>
      <c r="E413" s="23" t="s">
        <v>236</v>
      </c>
      <c r="F413" s="23" t="s">
        <v>122</v>
      </c>
      <c r="G413" s="21"/>
      <c r="H413" s="28"/>
      <c r="N413" s="24">
        <f>N414</f>
        <v>145298.7</v>
      </c>
      <c r="S413" s="28">
        <v>46000</v>
      </c>
      <c r="T413" s="90"/>
      <c r="U413" s="24">
        <f>U414</f>
        <v>60400</v>
      </c>
      <c r="V413" s="24">
        <f>V414</f>
        <v>60400</v>
      </c>
    </row>
    <row r="414" spans="1:24" s="8" customFormat="1" ht="37.5" customHeight="1">
      <c r="A414" s="25">
        <f t="shared" si="33"/>
        <v>339</v>
      </c>
      <c r="B414" s="30" t="s">
        <v>24</v>
      </c>
      <c r="C414" s="23" t="s">
        <v>66</v>
      </c>
      <c r="D414" s="21" t="s">
        <v>63</v>
      </c>
      <c r="E414" s="21" t="s">
        <v>236</v>
      </c>
      <c r="F414" s="21" t="s">
        <v>122</v>
      </c>
      <c r="G414" s="21" t="s">
        <v>23</v>
      </c>
      <c r="H414" s="28">
        <v>82000</v>
      </c>
      <c r="I414" s="16"/>
      <c r="J414" s="16"/>
      <c r="K414" s="16"/>
      <c r="L414" s="16"/>
      <c r="M414" s="16"/>
      <c r="N414" s="127">
        <v>145298.7</v>
      </c>
      <c r="O414" s="95"/>
      <c r="P414" s="95"/>
      <c r="Q414" s="95"/>
      <c r="R414" s="95"/>
      <c r="S414" s="107">
        <v>46000</v>
      </c>
      <c r="T414" s="90"/>
      <c r="U414" s="28">
        <v>60400</v>
      </c>
      <c r="V414" s="28">
        <v>60400</v>
      </c>
      <c r="W414" s="1">
        <v>145058.53</v>
      </c>
      <c r="X414" s="8">
        <v>12000</v>
      </c>
    </row>
    <row r="415" spans="1:22" ht="106.5" customHeight="1">
      <c r="A415" s="25">
        <f t="shared" si="33"/>
        <v>340</v>
      </c>
      <c r="B415" s="26" t="s">
        <v>205</v>
      </c>
      <c r="C415" s="23" t="s">
        <v>66</v>
      </c>
      <c r="D415" s="23" t="s">
        <v>63</v>
      </c>
      <c r="E415" s="23" t="s">
        <v>237</v>
      </c>
      <c r="F415" s="23"/>
      <c r="G415" s="23"/>
      <c r="H415" s="24"/>
      <c r="I415" s="32"/>
      <c r="J415" s="32"/>
      <c r="K415" s="32"/>
      <c r="L415" s="32"/>
      <c r="M415" s="32"/>
      <c r="N415" s="24">
        <f>N416</f>
        <v>0</v>
      </c>
      <c r="S415" s="24">
        <v>5000</v>
      </c>
      <c r="T415" s="106"/>
      <c r="U415" s="24">
        <f aca="true" t="shared" si="39" ref="U415:V417">U416</f>
        <v>6000</v>
      </c>
      <c r="V415" s="24">
        <f t="shared" si="39"/>
        <v>20000</v>
      </c>
    </row>
    <row r="416" spans="1:22" ht="69" customHeight="1">
      <c r="A416" s="25">
        <f aca="true" t="shared" si="40" ref="A416:A461">A415+1</f>
        <v>341</v>
      </c>
      <c r="B416" s="33" t="s">
        <v>284</v>
      </c>
      <c r="C416" s="23" t="s">
        <v>66</v>
      </c>
      <c r="D416" s="23" t="s">
        <v>63</v>
      </c>
      <c r="E416" s="23" t="s">
        <v>237</v>
      </c>
      <c r="F416" s="23" t="s">
        <v>109</v>
      </c>
      <c r="G416" s="23"/>
      <c r="H416" s="24" t="e">
        <f>#REF!</f>
        <v>#REF!</v>
      </c>
      <c r="N416" s="24">
        <f>N417</f>
        <v>0</v>
      </c>
      <c r="S416" s="24">
        <v>5000</v>
      </c>
      <c r="T416" s="106"/>
      <c r="U416" s="24">
        <f t="shared" si="39"/>
        <v>6000</v>
      </c>
      <c r="V416" s="24">
        <f t="shared" si="39"/>
        <v>20000</v>
      </c>
    </row>
    <row r="417" spans="1:22" ht="77.25" customHeight="1">
      <c r="A417" s="25">
        <f t="shared" si="40"/>
        <v>342</v>
      </c>
      <c r="B417" s="33" t="s">
        <v>264</v>
      </c>
      <c r="C417" s="23" t="s">
        <v>66</v>
      </c>
      <c r="D417" s="23" t="s">
        <v>63</v>
      </c>
      <c r="E417" s="23" t="s">
        <v>237</v>
      </c>
      <c r="F417" s="23" t="s">
        <v>59</v>
      </c>
      <c r="G417" s="23"/>
      <c r="H417" s="24"/>
      <c r="N417" s="24">
        <f>N418</f>
        <v>0</v>
      </c>
      <c r="S417" s="24">
        <v>5000</v>
      </c>
      <c r="T417" s="106"/>
      <c r="U417" s="24">
        <f t="shared" si="39"/>
        <v>6000</v>
      </c>
      <c r="V417" s="24">
        <f t="shared" si="39"/>
        <v>20000</v>
      </c>
    </row>
    <row r="418" spans="1:22" ht="90.75" customHeight="1">
      <c r="A418" s="25">
        <f t="shared" si="40"/>
        <v>343</v>
      </c>
      <c r="B418" s="26" t="s">
        <v>182</v>
      </c>
      <c r="C418" s="23" t="s">
        <v>66</v>
      </c>
      <c r="D418" s="23" t="s">
        <v>63</v>
      </c>
      <c r="E418" s="23" t="s">
        <v>237</v>
      </c>
      <c r="F418" s="23" t="s">
        <v>60</v>
      </c>
      <c r="G418" s="23"/>
      <c r="H418" s="24">
        <f>H419</f>
        <v>20000</v>
      </c>
      <c r="I418" s="32"/>
      <c r="J418" s="32"/>
      <c r="K418" s="32"/>
      <c r="L418" s="32"/>
      <c r="M418" s="32"/>
      <c r="N418" s="24">
        <f>N419+N420</f>
        <v>0</v>
      </c>
      <c r="S418" s="24">
        <v>5000</v>
      </c>
      <c r="T418" s="106"/>
      <c r="U418" s="24">
        <f>U419+U420</f>
        <v>6000</v>
      </c>
      <c r="V418" s="24">
        <f>V419+V420</f>
        <v>20000</v>
      </c>
    </row>
    <row r="419" spans="1:23" s="8" customFormat="1" ht="31.5" customHeight="1">
      <c r="A419" s="25">
        <f t="shared" si="40"/>
        <v>344</v>
      </c>
      <c r="B419" s="30" t="s">
        <v>35</v>
      </c>
      <c r="C419" s="23" t="s">
        <v>66</v>
      </c>
      <c r="D419" s="21" t="s">
        <v>63</v>
      </c>
      <c r="E419" s="21" t="s">
        <v>237</v>
      </c>
      <c r="F419" s="21" t="s">
        <v>60</v>
      </c>
      <c r="G419" s="21" t="s">
        <v>34</v>
      </c>
      <c r="H419" s="28">
        <v>20000</v>
      </c>
      <c r="I419" s="16"/>
      <c r="J419" s="16"/>
      <c r="K419" s="16"/>
      <c r="L419" s="16"/>
      <c r="M419" s="16"/>
      <c r="N419" s="28">
        <v>0</v>
      </c>
      <c r="O419" s="92"/>
      <c r="P419" s="92"/>
      <c r="Q419" s="92"/>
      <c r="R419" s="92"/>
      <c r="S419" s="93">
        <v>5000</v>
      </c>
      <c r="T419" s="85"/>
      <c r="U419" s="28">
        <v>3000</v>
      </c>
      <c r="V419" s="28">
        <v>10000</v>
      </c>
      <c r="W419" s="1"/>
    </row>
    <row r="420" spans="1:23" s="8" customFormat="1" ht="38.25" customHeight="1">
      <c r="A420" s="25">
        <f t="shared" si="40"/>
        <v>345</v>
      </c>
      <c r="B420" s="96" t="s">
        <v>333</v>
      </c>
      <c r="C420" s="23" t="s">
        <v>66</v>
      </c>
      <c r="D420" s="21" t="s">
        <v>63</v>
      </c>
      <c r="E420" s="21" t="s">
        <v>237</v>
      </c>
      <c r="F420" s="21" t="s">
        <v>60</v>
      </c>
      <c r="G420" s="21" t="s">
        <v>331</v>
      </c>
      <c r="H420" s="28">
        <v>1000</v>
      </c>
      <c r="I420" s="16"/>
      <c r="J420" s="16"/>
      <c r="K420" s="16"/>
      <c r="L420" s="16"/>
      <c r="M420" s="16"/>
      <c r="N420" s="28">
        <v>0</v>
      </c>
      <c r="O420" s="92"/>
      <c r="P420" s="92"/>
      <c r="Q420" s="92"/>
      <c r="R420" s="92"/>
      <c r="S420" s="93">
        <v>15000</v>
      </c>
      <c r="T420" s="85"/>
      <c r="U420" s="28">
        <v>3000</v>
      </c>
      <c r="V420" s="28">
        <v>10000</v>
      </c>
      <c r="W420" s="1"/>
    </row>
    <row r="421" spans="1:22" ht="48" customHeight="1">
      <c r="A421" s="25">
        <f>A419+1</f>
        <v>345</v>
      </c>
      <c r="B421" s="62" t="s">
        <v>153</v>
      </c>
      <c r="C421" s="23" t="s">
        <v>66</v>
      </c>
      <c r="D421" s="23" t="s">
        <v>151</v>
      </c>
      <c r="E421" s="23"/>
      <c r="F421" s="23"/>
      <c r="G421" s="23"/>
      <c r="H421" s="24">
        <f>H423</f>
        <v>762086.2</v>
      </c>
      <c r="N421" s="24">
        <f>N423</f>
        <v>1734678</v>
      </c>
      <c r="S421" s="24">
        <v>442472.84</v>
      </c>
      <c r="T421" s="106"/>
      <c r="U421" s="24">
        <f>U423</f>
        <v>809470.63</v>
      </c>
      <c r="V421" s="24">
        <f>V423</f>
        <v>792200</v>
      </c>
    </row>
    <row r="422" spans="1:22" ht="34.5" customHeight="1">
      <c r="A422" s="25">
        <f t="shared" si="40"/>
        <v>346</v>
      </c>
      <c r="B422" s="26" t="s">
        <v>137</v>
      </c>
      <c r="C422" s="23" t="s">
        <v>66</v>
      </c>
      <c r="D422" s="23" t="s">
        <v>151</v>
      </c>
      <c r="E422" s="23" t="s">
        <v>167</v>
      </c>
      <c r="F422" s="23"/>
      <c r="G422" s="23"/>
      <c r="H422" s="24"/>
      <c r="N422" s="24">
        <f>N423</f>
        <v>1734678</v>
      </c>
      <c r="S422" s="24">
        <v>442472.84</v>
      </c>
      <c r="T422" s="106"/>
      <c r="U422" s="24">
        <f>U423</f>
        <v>809470.63</v>
      </c>
      <c r="V422" s="24">
        <f>V423</f>
        <v>792200</v>
      </c>
    </row>
    <row r="423" spans="1:22" ht="106.5" customHeight="1">
      <c r="A423" s="25">
        <f t="shared" si="40"/>
        <v>347</v>
      </c>
      <c r="B423" s="22" t="s">
        <v>152</v>
      </c>
      <c r="C423" s="23" t="s">
        <v>66</v>
      </c>
      <c r="D423" s="23" t="s">
        <v>151</v>
      </c>
      <c r="E423" s="23" t="s">
        <v>187</v>
      </c>
      <c r="F423" s="23"/>
      <c r="G423" s="23"/>
      <c r="H423" s="24">
        <f>H425+H439</f>
        <v>762086.2</v>
      </c>
      <c r="N423" s="24">
        <f>N425+N433+N437</f>
        <v>1734678</v>
      </c>
      <c r="S423" s="24">
        <v>442472.84</v>
      </c>
      <c r="T423" s="106"/>
      <c r="U423" s="24">
        <f>U425+U433+U437</f>
        <v>809470.63</v>
      </c>
      <c r="V423" s="24">
        <f>V425+V433+V437</f>
        <v>792200</v>
      </c>
    </row>
    <row r="424" spans="1:22" ht="117" customHeight="1">
      <c r="A424" s="25">
        <f t="shared" si="40"/>
        <v>348</v>
      </c>
      <c r="B424" s="31" t="s">
        <v>204</v>
      </c>
      <c r="C424" s="23" t="s">
        <v>66</v>
      </c>
      <c r="D424" s="23" t="s">
        <v>151</v>
      </c>
      <c r="E424" s="23" t="s">
        <v>238</v>
      </c>
      <c r="F424" s="23"/>
      <c r="G424" s="23"/>
      <c r="H424" s="24"/>
      <c r="N424" s="24">
        <f>N425</f>
        <v>1730978</v>
      </c>
      <c r="S424" s="24">
        <v>433472.84</v>
      </c>
      <c r="T424" s="106"/>
      <c r="U424" s="24">
        <f>U425</f>
        <v>805770.63</v>
      </c>
      <c r="V424" s="24">
        <f>V425</f>
        <v>786200</v>
      </c>
    </row>
    <row r="425" spans="1:22" ht="106.5" customHeight="1">
      <c r="A425" s="25">
        <f t="shared" si="40"/>
        <v>349</v>
      </c>
      <c r="B425" s="26" t="s">
        <v>142</v>
      </c>
      <c r="C425" s="23" t="s">
        <v>66</v>
      </c>
      <c r="D425" s="23" t="s">
        <v>151</v>
      </c>
      <c r="E425" s="23" t="s">
        <v>238</v>
      </c>
      <c r="F425" s="23" t="s">
        <v>43</v>
      </c>
      <c r="G425" s="23"/>
      <c r="H425" s="24">
        <f>H426</f>
        <v>757086.2</v>
      </c>
      <c r="N425" s="24">
        <f>N426</f>
        <v>1730978</v>
      </c>
      <c r="S425" s="24">
        <v>433472.84</v>
      </c>
      <c r="T425" s="106"/>
      <c r="U425" s="24">
        <f>U426</f>
        <v>805770.63</v>
      </c>
      <c r="V425" s="24">
        <f>V426</f>
        <v>786200</v>
      </c>
    </row>
    <row r="426" spans="1:22" ht="66" customHeight="1">
      <c r="A426" s="25">
        <f t="shared" si="40"/>
        <v>350</v>
      </c>
      <c r="B426" s="26" t="s">
        <v>106</v>
      </c>
      <c r="C426" s="23" t="s">
        <v>66</v>
      </c>
      <c r="D426" s="23" t="s">
        <v>151</v>
      </c>
      <c r="E426" s="23" t="s">
        <v>238</v>
      </c>
      <c r="F426" s="23" t="s">
        <v>44</v>
      </c>
      <c r="G426" s="23"/>
      <c r="H426" s="24">
        <f>H427</f>
        <v>757086.2</v>
      </c>
      <c r="N426" s="24">
        <f>N427+N430</f>
        <v>1730978</v>
      </c>
      <c r="S426" s="24">
        <v>433472.84</v>
      </c>
      <c r="T426" s="106"/>
      <c r="U426" s="24">
        <f>U427+U430</f>
        <v>805770.63</v>
      </c>
      <c r="V426" s="24">
        <f>V427+V430</f>
        <v>786200</v>
      </c>
    </row>
    <row r="427" spans="1:22" ht="41.25" customHeight="1">
      <c r="A427" s="25">
        <f t="shared" si="40"/>
        <v>351</v>
      </c>
      <c r="B427" s="26" t="s">
        <v>266</v>
      </c>
      <c r="C427" s="23" t="s">
        <v>66</v>
      </c>
      <c r="D427" s="23" t="s">
        <v>151</v>
      </c>
      <c r="E427" s="23" t="s">
        <v>238</v>
      </c>
      <c r="F427" s="23" t="s">
        <v>107</v>
      </c>
      <c r="G427" s="23"/>
      <c r="H427" s="24">
        <f>H428+H431</f>
        <v>757086.2</v>
      </c>
      <c r="N427" s="24">
        <f>N428+N429</f>
        <v>1348000</v>
      </c>
      <c r="S427" s="24">
        <v>433472.84</v>
      </c>
      <c r="T427" s="106"/>
      <c r="U427" s="24">
        <f>U428+U429</f>
        <v>613400.21</v>
      </c>
      <c r="V427" s="24">
        <f>V428+V429</f>
        <v>605000</v>
      </c>
    </row>
    <row r="428" spans="1:23" s="8" customFormat="1" ht="29.25" customHeight="1">
      <c r="A428" s="25">
        <f t="shared" si="40"/>
        <v>352</v>
      </c>
      <c r="B428" s="29" t="s">
        <v>20</v>
      </c>
      <c r="C428" s="23" t="s">
        <v>66</v>
      </c>
      <c r="D428" s="21" t="s">
        <v>151</v>
      </c>
      <c r="E428" s="21" t="s">
        <v>238</v>
      </c>
      <c r="F428" s="21" t="s">
        <v>107</v>
      </c>
      <c r="G428" s="21" t="s">
        <v>19</v>
      </c>
      <c r="H428" s="28">
        <v>580000</v>
      </c>
      <c r="I428" s="16"/>
      <c r="J428" s="16"/>
      <c r="K428" s="16"/>
      <c r="L428" s="16"/>
      <c r="M428" s="16"/>
      <c r="N428" s="28">
        <v>1346000</v>
      </c>
      <c r="O428" s="95"/>
      <c r="P428" s="95"/>
      <c r="Q428" s="95"/>
      <c r="R428" s="95"/>
      <c r="S428" s="107">
        <v>336000</v>
      </c>
      <c r="T428" s="90"/>
      <c r="U428" s="28">
        <v>611400.21</v>
      </c>
      <c r="V428" s="28">
        <v>600000</v>
      </c>
      <c r="W428" s="1">
        <v>1255429.23</v>
      </c>
    </row>
    <row r="429" spans="1:23" s="8" customFormat="1" ht="52.5">
      <c r="A429" s="25"/>
      <c r="B429" s="29" t="s">
        <v>328</v>
      </c>
      <c r="C429" s="23" t="s">
        <v>66</v>
      </c>
      <c r="D429" s="38" t="s">
        <v>151</v>
      </c>
      <c r="E429" s="38" t="s">
        <v>238</v>
      </c>
      <c r="F429" s="38" t="s">
        <v>107</v>
      </c>
      <c r="G429" s="38" t="s">
        <v>329</v>
      </c>
      <c r="H429" s="28"/>
      <c r="I429" s="16"/>
      <c r="J429" s="16"/>
      <c r="K429" s="16"/>
      <c r="L429" s="16"/>
      <c r="M429" s="16"/>
      <c r="N429" s="28">
        <v>2000</v>
      </c>
      <c r="O429" s="95"/>
      <c r="P429" s="95"/>
      <c r="Q429" s="95"/>
      <c r="R429" s="95"/>
      <c r="S429" s="107"/>
      <c r="T429" s="90"/>
      <c r="U429" s="28">
        <v>2000</v>
      </c>
      <c r="V429" s="28">
        <v>5000</v>
      </c>
      <c r="W429" s="1"/>
    </row>
    <row r="430" spans="1:22" ht="36" customHeight="1">
      <c r="A430" s="25">
        <f>A428+1</f>
        <v>353</v>
      </c>
      <c r="B430" s="33" t="s">
        <v>267</v>
      </c>
      <c r="C430" s="23" t="s">
        <v>66</v>
      </c>
      <c r="D430" s="21"/>
      <c r="E430" s="23" t="s">
        <v>238</v>
      </c>
      <c r="F430" s="23" t="s">
        <v>122</v>
      </c>
      <c r="G430" s="21"/>
      <c r="H430" s="28"/>
      <c r="N430" s="28">
        <f>N431</f>
        <v>382978</v>
      </c>
      <c r="S430" s="28">
        <v>97472.84</v>
      </c>
      <c r="T430" s="90"/>
      <c r="U430" s="28">
        <f>U431</f>
        <v>192370.42</v>
      </c>
      <c r="V430" s="28">
        <f>V431</f>
        <v>181200</v>
      </c>
    </row>
    <row r="431" spans="1:23" s="8" customFormat="1" ht="45" customHeight="1">
      <c r="A431" s="25">
        <f t="shared" si="40"/>
        <v>354</v>
      </c>
      <c r="B431" s="30" t="s">
        <v>24</v>
      </c>
      <c r="C431" s="23" t="s">
        <v>66</v>
      </c>
      <c r="D431" s="21" t="s">
        <v>151</v>
      </c>
      <c r="E431" s="21" t="s">
        <v>238</v>
      </c>
      <c r="F431" s="21" t="s">
        <v>122</v>
      </c>
      <c r="G431" s="21" t="s">
        <v>23</v>
      </c>
      <c r="H431" s="28">
        <v>177086.2</v>
      </c>
      <c r="I431" s="16"/>
      <c r="J431" s="16"/>
      <c r="K431" s="16"/>
      <c r="L431" s="16"/>
      <c r="M431" s="16"/>
      <c r="N431" s="28">
        <v>382978</v>
      </c>
      <c r="O431" s="95"/>
      <c r="P431" s="95"/>
      <c r="Q431" s="95"/>
      <c r="R431" s="95"/>
      <c r="S431" s="107">
        <v>97472.84</v>
      </c>
      <c r="T431" s="90"/>
      <c r="U431" s="28">
        <v>192370.42</v>
      </c>
      <c r="V431" s="28">
        <v>181200</v>
      </c>
      <c r="W431" s="16">
        <v>374910.84</v>
      </c>
    </row>
    <row r="432" spans="1:22" ht="102">
      <c r="A432" s="25">
        <f t="shared" si="40"/>
        <v>355</v>
      </c>
      <c r="B432" s="26" t="s">
        <v>205</v>
      </c>
      <c r="C432" s="23" t="s">
        <v>66</v>
      </c>
      <c r="D432" s="23" t="s">
        <v>151</v>
      </c>
      <c r="E432" s="23" t="s">
        <v>247</v>
      </c>
      <c r="F432" s="23"/>
      <c r="G432" s="23"/>
      <c r="H432" s="24"/>
      <c r="I432" s="32"/>
      <c r="J432" s="32"/>
      <c r="K432" s="32"/>
      <c r="L432" s="32"/>
      <c r="M432" s="32"/>
      <c r="N432" s="24">
        <f>N433</f>
        <v>1000</v>
      </c>
      <c r="S432" s="24">
        <v>6000</v>
      </c>
      <c r="T432" s="106"/>
      <c r="U432" s="24">
        <f aca="true" t="shared" si="41" ref="U432:V435">U433</f>
        <v>1000</v>
      </c>
      <c r="V432" s="24">
        <f t="shared" si="41"/>
        <v>1000</v>
      </c>
    </row>
    <row r="433" spans="1:22" ht="51">
      <c r="A433" s="25">
        <f t="shared" si="40"/>
        <v>356</v>
      </c>
      <c r="B433" s="33" t="s">
        <v>284</v>
      </c>
      <c r="C433" s="23" t="s">
        <v>66</v>
      </c>
      <c r="D433" s="23" t="s">
        <v>151</v>
      </c>
      <c r="E433" s="23" t="s">
        <v>247</v>
      </c>
      <c r="F433" s="23" t="s">
        <v>109</v>
      </c>
      <c r="G433" s="23"/>
      <c r="H433" s="24"/>
      <c r="N433" s="24">
        <f>N434</f>
        <v>1000</v>
      </c>
      <c r="S433" s="24">
        <v>6000</v>
      </c>
      <c r="T433" s="106"/>
      <c r="U433" s="24">
        <f t="shared" si="41"/>
        <v>1000</v>
      </c>
      <c r="V433" s="24">
        <f t="shared" si="41"/>
        <v>1000</v>
      </c>
    </row>
    <row r="434" spans="1:22" ht="76.5">
      <c r="A434" s="25">
        <f t="shared" si="40"/>
        <v>357</v>
      </c>
      <c r="B434" s="33" t="s">
        <v>264</v>
      </c>
      <c r="C434" s="23" t="s">
        <v>66</v>
      </c>
      <c r="D434" s="23" t="s">
        <v>151</v>
      </c>
      <c r="E434" s="23" t="s">
        <v>247</v>
      </c>
      <c r="F434" s="23" t="s">
        <v>59</v>
      </c>
      <c r="G434" s="23"/>
      <c r="H434" s="24"/>
      <c r="N434" s="24">
        <f>N435</f>
        <v>1000</v>
      </c>
      <c r="S434" s="24">
        <v>6000</v>
      </c>
      <c r="T434" s="106"/>
      <c r="U434" s="24">
        <f t="shared" si="41"/>
        <v>1000</v>
      </c>
      <c r="V434" s="24">
        <f t="shared" si="41"/>
        <v>1000</v>
      </c>
    </row>
    <row r="435" spans="1:22" ht="76.5">
      <c r="A435" s="25">
        <f t="shared" si="40"/>
        <v>358</v>
      </c>
      <c r="B435" s="26" t="s">
        <v>182</v>
      </c>
      <c r="C435" s="23" t="s">
        <v>66</v>
      </c>
      <c r="D435" s="23" t="s">
        <v>151</v>
      </c>
      <c r="E435" s="23" t="s">
        <v>247</v>
      </c>
      <c r="F435" s="23" t="s">
        <v>60</v>
      </c>
      <c r="G435" s="126"/>
      <c r="H435" s="24"/>
      <c r="N435" s="24">
        <f>N436</f>
        <v>1000</v>
      </c>
      <c r="S435" s="24">
        <v>6000</v>
      </c>
      <c r="T435" s="106"/>
      <c r="U435" s="24">
        <f t="shared" si="41"/>
        <v>1000</v>
      </c>
      <c r="V435" s="24">
        <f t="shared" si="41"/>
        <v>1000</v>
      </c>
    </row>
    <row r="436" spans="1:23" s="8" customFormat="1" ht="26.25" customHeight="1">
      <c r="A436" s="25">
        <f t="shared" si="40"/>
        <v>359</v>
      </c>
      <c r="B436" s="30" t="s">
        <v>35</v>
      </c>
      <c r="C436" s="23" t="s">
        <v>66</v>
      </c>
      <c r="D436" s="21" t="s">
        <v>151</v>
      </c>
      <c r="E436" s="21" t="s">
        <v>247</v>
      </c>
      <c r="F436" s="21" t="s">
        <v>60</v>
      </c>
      <c r="G436" s="21" t="s">
        <v>34</v>
      </c>
      <c r="H436" s="28"/>
      <c r="I436" s="16"/>
      <c r="J436" s="16"/>
      <c r="K436" s="16"/>
      <c r="L436" s="16"/>
      <c r="M436" s="16"/>
      <c r="N436" s="28">
        <v>1000</v>
      </c>
      <c r="O436" s="92"/>
      <c r="P436" s="92"/>
      <c r="Q436" s="92"/>
      <c r="R436" s="92"/>
      <c r="S436" s="93">
        <v>6000</v>
      </c>
      <c r="T436" s="85"/>
      <c r="U436" s="28">
        <v>1000</v>
      </c>
      <c r="V436" s="28">
        <v>1000</v>
      </c>
      <c r="W436" s="1">
        <v>880</v>
      </c>
    </row>
    <row r="437" spans="1:22" ht="150" customHeight="1">
      <c r="A437" s="25">
        <f t="shared" si="40"/>
        <v>360</v>
      </c>
      <c r="B437" s="34" t="s">
        <v>197</v>
      </c>
      <c r="C437" s="23" t="s">
        <v>66</v>
      </c>
      <c r="D437" s="23" t="s">
        <v>151</v>
      </c>
      <c r="E437" s="23" t="s">
        <v>239</v>
      </c>
      <c r="F437" s="21"/>
      <c r="G437" s="21"/>
      <c r="H437" s="28"/>
      <c r="N437" s="24">
        <f>N438</f>
        <v>2700</v>
      </c>
      <c r="S437" s="24">
        <v>3000</v>
      </c>
      <c r="T437" s="106"/>
      <c r="U437" s="24">
        <f>U438</f>
        <v>2700</v>
      </c>
      <c r="V437" s="24">
        <f>V438</f>
        <v>5000</v>
      </c>
    </row>
    <row r="438" spans="1:22" ht="29.25" customHeight="1">
      <c r="A438" s="25">
        <f t="shared" si="40"/>
        <v>361</v>
      </c>
      <c r="B438" s="34" t="s">
        <v>111</v>
      </c>
      <c r="C438" s="23" t="s">
        <v>66</v>
      </c>
      <c r="D438" s="23" t="s">
        <v>151</v>
      </c>
      <c r="E438" s="23" t="s">
        <v>239</v>
      </c>
      <c r="F438" s="23" t="s">
        <v>112</v>
      </c>
      <c r="G438" s="23"/>
      <c r="H438" s="24"/>
      <c r="I438" s="32"/>
      <c r="J438" s="32"/>
      <c r="K438" s="32"/>
      <c r="L438" s="32"/>
      <c r="M438" s="32"/>
      <c r="N438" s="24">
        <f>N439</f>
        <v>2700</v>
      </c>
      <c r="S438" s="24">
        <v>3000</v>
      </c>
      <c r="T438" s="106"/>
      <c r="U438" s="24">
        <f>U439</f>
        <v>2700</v>
      </c>
      <c r="V438" s="24">
        <f>V439</f>
        <v>5000</v>
      </c>
    </row>
    <row r="439" spans="1:22" ht="30.75" customHeight="1">
      <c r="A439" s="25">
        <f t="shared" si="40"/>
        <v>362</v>
      </c>
      <c r="B439" s="22" t="s">
        <v>129</v>
      </c>
      <c r="C439" s="23" t="s">
        <v>66</v>
      </c>
      <c r="D439" s="23" t="s">
        <v>151</v>
      </c>
      <c r="E439" s="23" t="s">
        <v>239</v>
      </c>
      <c r="F439" s="23" t="s">
        <v>130</v>
      </c>
      <c r="G439" s="23"/>
      <c r="H439" s="24">
        <f>H442</f>
        <v>5000</v>
      </c>
      <c r="N439" s="24">
        <f>N442+N444+N440</f>
        <v>2700</v>
      </c>
      <c r="S439" s="24">
        <v>3000</v>
      </c>
      <c r="T439" s="106"/>
      <c r="U439" s="24">
        <f>U442+U444+U440</f>
        <v>2700</v>
      </c>
      <c r="V439" s="24">
        <f>V442+V444+V440</f>
        <v>5000</v>
      </c>
    </row>
    <row r="440" spans="1:22" s="97" customFormat="1" ht="35.25" customHeight="1">
      <c r="A440" s="25"/>
      <c r="B440" s="22" t="s">
        <v>342</v>
      </c>
      <c r="C440" s="23" t="s">
        <v>66</v>
      </c>
      <c r="D440" s="130" t="s">
        <v>151</v>
      </c>
      <c r="E440" s="23" t="s">
        <v>239</v>
      </c>
      <c r="F440" s="130" t="s">
        <v>343</v>
      </c>
      <c r="G440" s="38"/>
      <c r="H440" s="24"/>
      <c r="I440" s="16"/>
      <c r="J440" s="16"/>
      <c r="K440" s="16"/>
      <c r="L440" s="16"/>
      <c r="M440" s="16"/>
      <c r="N440" s="24">
        <f>N441</f>
        <v>1000</v>
      </c>
      <c r="O440" s="16"/>
      <c r="P440" s="16"/>
      <c r="Q440" s="16"/>
      <c r="R440" s="16"/>
      <c r="S440" s="24"/>
      <c r="T440" s="106"/>
      <c r="U440" s="24">
        <f>U441</f>
        <v>1000</v>
      </c>
      <c r="V440" s="24">
        <f>V441</f>
        <v>2000</v>
      </c>
    </row>
    <row r="441" spans="1:22" s="97" customFormat="1" ht="35.25" customHeight="1">
      <c r="A441" s="25"/>
      <c r="B441" s="96" t="s">
        <v>316</v>
      </c>
      <c r="C441" s="23" t="s">
        <v>66</v>
      </c>
      <c r="D441" s="38" t="s">
        <v>151</v>
      </c>
      <c r="E441" s="21" t="s">
        <v>239</v>
      </c>
      <c r="F441" s="38" t="s">
        <v>343</v>
      </c>
      <c r="G441" s="38" t="s">
        <v>317</v>
      </c>
      <c r="H441" s="24"/>
      <c r="I441" s="16"/>
      <c r="J441" s="16"/>
      <c r="K441" s="16"/>
      <c r="L441" s="16"/>
      <c r="M441" s="16"/>
      <c r="N441" s="28">
        <v>1000</v>
      </c>
      <c r="O441" s="16"/>
      <c r="P441" s="16"/>
      <c r="Q441" s="16"/>
      <c r="R441" s="16"/>
      <c r="S441" s="28"/>
      <c r="T441" s="90"/>
      <c r="U441" s="28">
        <v>1000</v>
      </c>
      <c r="V441" s="28">
        <v>2000</v>
      </c>
    </row>
    <row r="442" spans="1:22" ht="32.25" customHeight="1">
      <c r="A442" s="25">
        <f>A439+1</f>
        <v>363</v>
      </c>
      <c r="B442" s="22" t="s">
        <v>248</v>
      </c>
      <c r="C442" s="23" t="s">
        <v>66</v>
      </c>
      <c r="D442" s="23" t="s">
        <v>151</v>
      </c>
      <c r="E442" s="23" t="s">
        <v>239</v>
      </c>
      <c r="F442" s="23" t="s">
        <v>128</v>
      </c>
      <c r="G442" s="23"/>
      <c r="H442" s="24">
        <f>H443</f>
        <v>5000</v>
      </c>
      <c r="N442" s="24">
        <f>N443</f>
        <v>1000</v>
      </c>
      <c r="S442" s="24">
        <v>2000</v>
      </c>
      <c r="T442" s="106"/>
      <c r="U442" s="24">
        <f>U443</f>
        <v>1000</v>
      </c>
      <c r="V442" s="24">
        <f>V443</f>
        <v>2000</v>
      </c>
    </row>
    <row r="443" spans="1:23" s="8" customFormat="1" ht="26.25">
      <c r="A443" s="25">
        <f t="shared" si="40"/>
        <v>364</v>
      </c>
      <c r="B443" s="108" t="s">
        <v>316</v>
      </c>
      <c r="C443" s="23" t="s">
        <v>66</v>
      </c>
      <c r="D443" s="21" t="s">
        <v>151</v>
      </c>
      <c r="E443" s="21" t="s">
        <v>239</v>
      </c>
      <c r="F443" s="21" t="s">
        <v>128</v>
      </c>
      <c r="G443" s="21" t="s">
        <v>317</v>
      </c>
      <c r="H443" s="28">
        <v>5000</v>
      </c>
      <c r="I443" s="16"/>
      <c r="J443" s="16"/>
      <c r="K443" s="16"/>
      <c r="L443" s="16"/>
      <c r="M443" s="16"/>
      <c r="N443" s="28">
        <v>1000</v>
      </c>
      <c r="O443" s="92"/>
      <c r="P443" s="92"/>
      <c r="Q443" s="92"/>
      <c r="R443" s="92"/>
      <c r="S443" s="93">
        <v>2000</v>
      </c>
      <c r="T443" s="85"/>
      <c r="U443" s="28">
        <v>1000</v>
      </c>
      <c r="V443" s="28">
        <v>2000</v>
      </c>
      <c r="W443" s="1"/>
    </row>
    <row r="444" spans="1:22" ht="34.5" customHeight="1">
      <c r="A444" s="25">
        <f t="shared" si="40"/>
        <v>365</v>
      </c>
      <c r="B444" s="22" t="s">
        <v>251</v>
      </c>
      <c r="C444" s="23" t="s">
        <v>66</v>
      </c>
      <c r="D444" s="23" t="s">
        <v>151</v>
      </c>
      <c r="E444" s="23" t="s">
        <v>239</v>
      </c>
      <c r="F444" s="23" t="s">
        <v>252</v>
      </c>
      <c r="G444" s="23"/>
      <c r="H444" s="24"/>
      <c r="I444" s="32"/>
      <c r="J444" s="32"/>
      <c r="K444" s="32"/>
      <c r="L444" s="32"/>
      <c r="M444" s="32"/>
      <c r="N444" s="24">
        <f>N445+N447</f>
        <v>700</v>
      </c>
      <c r="S444" s="24">
        <v>1000</v>
      </c>
      <c r="T444" s="106"/>
      <c r="U444" s="24">
        <f>U445+U447</f>
        <v>700</v>
      </c>
      <c r="V444" s="24">
        <f>V445+V447</f>
        <v>1000</v>
      </c>
    </row>
    <row r="445" spans="1:23" s="8" customFormat="1" ht="26.25">
      <c r="A445" s="25">
        <f t="shared" si="40"/>
        <v>366</v>
      </c>
      <c r="B445" s="108" t="s">
        <v>318</v>
      </c>
      <c r="C445" s="23" t="s">
        <v>66</v>
      </c>
      <c r="D445" s="21" t="s">
        <v>151</v>
      </c>
      <c r="E445" s="21" t="s">
        <v>239</v>
      </c>
      <c r="F445" s="21" t="s">
        <v>252</v>
      </c>
      <c r="G445" s="21" t="s">
        <v>319</v>
      </c>
      <c r="H445" s="28"/>
      <c r="I445" s="16"/>
      <c r="J445" s="16"/>
      <c r="K445" s="16"/>
      <c r="L445" s="16"/>
      <c r="M445" s="16"/>
      <c r="N445" s="28">
        <v>200</v>
      </c>
      <c r="O445" s="92"/>
      <c r="P445" s="92"/>
      <c r="Q445" s="92"/>
      <c r="R445" s="92"/>
      <c r="S445" s="93">
        <v>1000</v>
      </c>
      <c r="T445" s="85"/>
      <c r="U445" s="28">
        <v>200</v>
      </c>
      <c r="V445" s="28">
        <v>200</v>
      </c>
      <c r="W445" s="1"/>
    </row>
    <row r="446" spans="1:23" s="8" customFormat="1" ht="25.5" customHeight="1">
      <c r="A446" s="25">
        <f t="shared" si="40"/>
        <v>367</v>
      </c>
      <c r="B446" s="98" t="s">
        <v>345</v>
      </c>
      <c r="C446" s="23" t="s">
        <v>66</v>
      </c>
      <c r="D446" s="21" t="s">
        <v>151</v>
      </c>
      <c r="E446" s="21" t="s">
        <v>239</v>
      </c>
      <c r="F446" s="21" t="s">
        <v>252</v>
      </c>
      <c r="G446" s="21" t="s">
        <v>344</v>
      </c>
      <c r="H446" s="28"/>
      <c r="I446" s="18"/>
      <c r="J446" s="18"/>
      <c r="K446" s="18"/>
      <c r="L446" s="18"/>
      <c r="M446" s="18"/>
      <c r="N446" s="28">
        <v>0</v>
      </c>
      <c r="O446" s="92"/>
      <c r="P446" s="92"/>
      <c r="Q446" s="92"/>
      <c r="R446" s="92"/>
      <c r="S446" s="111">
        <v>25000</v>
      </c>
      <c r="T446" s="85"/>
      <c r="U446" s="28">
        <v>0</v>
      </c>
      <c r="V446" s="28">
        <v>0</v>
      </c>
      <c r="W446" s="1"/>
    </row>
    <row r="447" spans="1:23" s="8" customFormat="1" ht="25.5" customHeight="1">
      <c r="A447" s="25">
        <v>353</v>
      </c>
      <c r="B447" s="30" t="s">
        <v>353</v>
      </c>
      <c r="C447" s="23" t="s">
        <v>66</v>
      </c>
      <c r="D447" s="21" t="s">
        <v>151</v>
      </c>
      <c r="E447" s="21" t="s">
        <v>239</v>
      </c>
      <c r="F447" s="21" t="s">
        <v>252</v>
      </c>
      <c r="G447" s="21" t="s">
        <v>350</v>
      </c>
      <c r="H447" s="28"/>
      <c r="I447" s="16"/>
      <c r="J447" s="16"/>
      <c r="K447" s="16"/>
      <c r="L447" s="16"/>
      <c r="M447" s="16"/>
      <c r="N447" s="28">
        <v>500</v>
      </c>
      <c r="O447" s="92"/>
      <c r="P447" s="92"/>
      <c r="Q447" s="92"/>
      <c r="R447" s="92"/>
      <c r="S447" s="93"/>
      <c r="T447" s="85"/>
      <c r="U447" s="28">
        <v>500</v>
      </c>
      <c r="V447" s="28">
        <v>800</v>
      </c>
      <c r="W447" s="1"/>
    </row>
    <row r="448" spans="1:22" ht="26.25">
      <c r="A448" s="25">
        <v>354</v>
      </c>
      <c r="B448" s="22" t="s">
        <v>163</v>
      </c>
      <c r="C448" s="23" t="s">
        <v>66</v>
      </c>
      <c r="D448" s="23" t="s">
        <v>65</v>
      </c>
      <c r="E448" s="23"/>
      <c r="F448" s="23"/>
      <c r="G448" s="23"/>
      <c r="H448" s="24"/>
      <c r="I448" s="32"/>
      <c r="J448" s="32"/>
      <c r="K448" s="32"/>
      <c r="L448" s="32"/>
      <c r="M448" s="32"/>
      <c r="N448" s="24">
        <f>N450</f>
        <v>2000</v>
      </c>
      <c r="S448" s="24">
        <v>10000</v>
      </c>
      <c r="T448" s="106"/>
      <c r="U448" s="24">
        <f>U450</f>
        <v>2000</v>
      </c>
      <c r="V448" s="24">
        <f>V450</f>
        <v>5000</v>
      </c>
    </row>
    <row r="449" spans="1:22" ht="26.25">
      <c r="A449" s="25">
        <f t="shared" si="40"/>
        <v>355</v>
      </c>
      <c r="B449" s="26" t="s">
        <v>95</v>
      </c>
      <c r="C449" s="23" t="s">
        <v>66</v>
      </c>
      <c r="D449" s="23" t="s">
        <v>97</v>
      </c>
      <c r="E449" s="23"/>
      <c r="F449" s="23"/>
      <c r="G449" s="23"/>
      <c r="H449" s="24"/>
      <c r="I449" s="32"/>
      <c r="J449" s="32"/>
      <c r="K449" s="32"/>
      <c r="L449" s="32"/>
      <c r="M449" s="32"/>
      <c r="N449" s="24">
        <f>N448</f>
        <v>2000</v>
      </c>
      <c r="S449" s="24">
        <v>10000</v>
      </c>
      <c r="T449" s="106"/>
      <c r="U449" s="24">
        <f>U448</f>
        <v>2000</v>
      </c>
      <c r="V449" s="24">
        <f>V448</f>
        <v>5000</v>
      </c>
    </row>
    <row r="450" spans="1:22" ht="26.25">
      <c r="A450" s="25">
        <f t="shared" si="40"/>
        <v>356</v>
      </c>
      <c r="B450" s="26" t="s">
        <v>137</v>
      </c>
      <c r="C450" s="23" t="s">
        <v>66</v>
      </c>
      <c r="D450" s="23" t="s">
        <v>97</v>
      </c>
      <c r="E450" s="23" t="s">
        <v>167</v>
      </c>
      <c r="F450" s="21"/>
      <c r="G450" s="21"/>
      <c r="H450" s="24" t="e">
        <f>H451</f>
        <v>#REF!</v>
      </c>
      <c r="N450" s="24">
        <f>N451</f>
        <v>2000</v>
      </c>
      <c r="S450" s="24">
        <v>10000</v>
      </c>
      <c r="T450" s="106"/>
      <c r="U450" s="24">
        <f>U451</f>
        <v>2000</v>
      </c>
      <c r="V450" s="24">
        <f>V451</f>
        <v>5000</v>
      </c>
    </row>
    <row r="451" spans="1:22" ht="25.5" customHeight="1">
      <c r="A451" s="25">
        <f t="shared" si="40"/>
        <v>357</v>
      </c>
      <c r="B451" s="26" t="s">
        <v>141</v>
      </c>
      <c r="C451" s="23" t="s">
        <v>66</v>
      </c>
      <c r="D451" s="23" t="s">
        <v>97</v>
      </c>
      <c r="E451" s="23" t="s">
        <v>188</v>
      </c>
      <c r="F451" s="21"/>
      <c r="G451" s="21"/>
      <c r="H451" s="24" t="e">
        <f>H453</f>
        <v>#REF!</v>
      </c>
      <c r="N451" s="24">
        <f>N453</f>
        <v>2000</v>
      </c>
      <c r="S451" s="24">
        <v>10000</v>
      </c>
      <c r="T451" s="106"/>
      <c r="U451" s="24">
        <f>U453</f>
        <v>2000</v>
      </c>
      <c r="V451" s="24">
        <f>V453</f>
        <v>5000</v>
      </c>
    </row>
    <row r="452" spans="1:22" ht="25.5" customHeight="1">
      <c r="A452" s="25">
        <f t="shared" si="40"/>
        <v>358</v>
      </c>
      <c r="B452" s="34" t="s">
        <v>197</v>
      </c>
      <c r="C452" s="23" t="s">
        <v>66</v>
      </c>
      <c r="D452" s="23" t="s">
        <v>97</v>
      </c>
      <c r="E452" s="23" t="s">
        <v>240</v>
      </c>
      <c r="F452" s="21"/>
      <c r="G452" s="21"/>
      <c r="H452" s="24"/>
      <c r="N452" s="24">
        <f>N453</f>
        <v>2000</v>
      </c>
      <c r="S452" s="24">
        <v>10000</v>
      </c>
      <c r="T452" s="106"/>
      <c r="U452" s="24">
        <f>U453</f>
        <v>2000</v>
      </c>
      <c r="V452" s="24">
        <f>V453</f>
        <v>5000</v>
      </c>
    </row>
    <row r="453" spans="1:22" ht="52.5">
      <c r="A453" s="25">
        <f t="shared" si="40"/>
        <v>359</v>
      </c>
      <c r="B453" s="99" t="s">
        <v>346</v>
      </c>
      <c r="C453" s="23" t="s">
        <v>66</v>
      </c>
      <c r="D453" s="23" t="s">
        <v>97</v>
      </c>
      <c r="E453" s="23" t="s">
        <v>240</v>
      </c>
      <c r="F453" s="23" t="s">
        <v>109</v>
      </c>
      <c r="G453" s="21"/>
      <c r="H453" s="28" t="e">
        <f>#REF!</f>
        <v>#REF!</v>
      </c>
      <c r="N453" s="24">
        <f>N454</f>
        <v>2000</v>
      </c>
      <c r="S453" s="24">
        <v>10000</v>
      </c>
      <c r="T453" s="106"/>
      <c r="U453" s="24">
        <f aca="true" t="shared" si="42" ref="U453:V455">U454</f>
        <v>2000</v>
      </c>
      <c r="V453" s="24">
        <f t="shared" si="42"/>
        <v>5000</v>
      </c>
    </row>
    <row r="454" spans="1:22" ht="78.75">
      <c r="A454" s="25">
        <f t="shared" si="40"/>
        <v>360</v>
      </c>
      <c r="B454" s="99" t="s">
        <v>264</v>
      </c>
      <c r="C454" s="23" t="s">
        <v>66</v>
      </c>
      <c r="D454" s="23" t="s">
        <v>97</v>
      </c>
      <c r="E454" s="23" t="s">
        <v>240</v>
      </c>
      <c r="F454" s="23" t="s">
        <v>59</v>
      </c>
      <c r="G454" s="21"/>
      <c r="H454" s="28"/>
      <c r="N454" s="24">
        <f>N455</f>
        <v>2000</v>
      </c>
      <c r="S454" s="24">
        <v>10000</v>
      </c>
      <c r="T454" s="106"/>
      <c r="U454" s="24">
        <f t="shared" si="42"/>
        <v>2000</v>
      </c>
      <c r="V454" s="24">
        <f t="shared" si="42"/>
        <v>5000</v>
      </c>
    </row>
    <row r="455" spans="1:22" ht="84.75" customHeight="1">
      <c r="A455" s="25">
        <f t="shared" si="40"/>
        <v>361</v>
      </c>
      <c r="B455" s="26" t="s">
        <v>182</v>
      </c>
      <c r="C455" s="23" t="s">
        <v>66</v>
      </c>
      <c r="D455" s="23" t="s">
        <v>97</v>
      </c>
      <c r="E455" s="23" t="s">
        <v>240</v>
      </c>
      <c r="F455" s="23" t="s">
        <v>60</v>
      </c>
      <c r="G455" s="21"/>
      <c r="H455" s="28">
        <f>H456</f>
        <v>5000</v>
      </c>
      <c r="N455" s="24">
        <f>N456</f>
        <v>2000</v>
      </c>
      <c r="S455" s="24">
        <v>10000</v>
      </c>
      <c r="T455" s="106"/>
      <c r="U455" s="24">
        <f t="shared" si="42"/>
        <v>2000</v>
      </c>
      <c r="V455" s="24">
        <f t="shared" si="42"/>
        <v>5000</v>
      </c>
    </row>
    <row r="456" spans="1:23" s="8" customFormat="1" ht="37.5" customHeight="1">
      <c r="A456" s="25">
        <f t="shared" si="40"/>
        <v>362</v>
      </c>
      <c r="B456" s="29" t="s">
        <v>337</v>
      </c>
      <c r="C456" s="23" t="s">
        <v>66</v>
      </c>
      <c r="D456" s="21" t="s">
        <v>97</v>
      </c>
      <c r="E456" s="21" t="s">
        <v>240</v>
      </c>
      <c r="F456" s="21" t="s">
        <v>60</v>
      </c>
      <c r="G456" s="21" t="s">
        <v>341</v>
      </c>
      <c r="H456" s="28">
        <v>5000</v>
      </c>
      <c r="I456" s="16"/>
      <c r="J456" s="16"/>
      <c r="K456" s="16"/>
      <c r="L456" s="16"/>
      <c r="M456" s="16"/>
      <c r="N456" s="28">
        <v>2000</v>
      </c>
      <c r="O456" s="92"/>
      <c r="P456" s="92"/>
      <c r="Q456" s="92"/>
      <c r="R456" s="92"/>
      <c r="S456" s="93">
        <v>10000</v>
      </c>
      <c r="T456" s="85"/>
      <c r="U456" s="28">
        <v>2000</v>
      </c>
      <c r="V456" s="28">
        <v>5000</v>
      </c>
      <c r="W456" s="1"/>
    </row>
    <row r="457" spans="1:23" s="8" customFormat="1" ht="37.5" customHeight="1">
      <c r="A457" s="25">
        <f t="shared" si="40"/>
        <v>363</v>
      </c>
      <c r="B457" s="26" t="s">
        <v>290</v>
      </c>
      <c r="C457" s="23" t="s">
        <v>66</v>
      </c>
      <c r="D457" s="23" t="s">
        <v>292</v>
      </c>
      <c r="E457" s="86" t="s">
        <v>298</v>
      </c>
      <c r="F457" s="21"/>
      <c r="G457" s="21"/>
      <c r="H457" s="28"/>
      <c r="I457" s="16"/>
      <c r="J457" s="16"/>
      <c r="K457" s="16"/>
      <c r="L457" s="16"/>
      <c r="M457" s="16"/>
      <c r="N457" s="24">
        <f>N458</f>
        <v>138279</v>
      </c>
      <c r="O457" s="92"/>
      <c r="P457" s="92"/>
      <c r="Q457" s="92"/>
      <c r="R457" s="92"/>
      <c r="S457" s="93"/>
      <c r="T457" s="85"/>
      <c r="U457" s="24">
        <f aca="true" t="shared" si="43" ref="U457:V460">U458</f>
        <v>125000</v>
      </c>
      <c r="V457" s="24">
        <f t="shared" si="43"/>
        <v>125000</v>
      </c>
      <c r="W457" s="1"/>
    </row>
    <row r="458" spans="1:23" s="8" customFormat="1" ht="37.5" customHeight="1">
      <c r="A458" s="25">
        <f t="shared" si="40"/>
        <v>364</v>
      </c>
      <c r="B458" s="29" t="s">
        <v>291</v>
      </c>
      <c r="C458" s="23" t="s">
        <v>66</v>
      </c>
      <c r="D458" s="21" t="s">
        <v>293</v>
      </c>
      <c r="E458" s="21" t="s">
        <v>301</v>
      </c>
      <c r="F458" s="21"/>
      <c r="G458" s="21"/>
      <c r="H458" s="28"/>
      <c r="I458" s="16"/>
      <c r="J458" s="16"/>
      <c r="K458" s="16"/>
      <c r="L458" s="16"/>
      <c r="M458" s="16"/>
      <c r="N458" s="28">
        <f>N459</f>
        <v>138279</v>
      </c>
      <c r="O458" s="92"/>
      <c r="P458" s="92"/>
      <c r="Q458" s="92"/>
      <c r="R458" s="92"/>
      <c r="S458" s="93"/>
      <c r="T458" s="85"/>
      <c r="U458" s="28">
        <f t="shared" si="43"/>
        <v>125000</v>
      </c>
      <c r="V458" s="28">
        <f t="shared" si="43"/>
        <v>125000</v>
      </c>
      <c r="W458" s="1"/>
    </row>
    <row r="459" spans="1:23" s="8" customFormat="1" ht="60" customHeight="1">
      <c r="A459" s="25">
        <f t="shared" si="40"/>
        <v>365</v>
      </c>
      <c r="B459" s="29" t="s">
        <v>294</v>
      </c>
      <c r="C459" s="23" t="s">
        <v>66</v>
      </c>
      <c r="D459" s="21" t="s">
        <v>293</v>
      </c>
      <c r="E459" s="21" t="s">
        <v>301</v>
      </c>
      <c r="F459" s="21" t="s">
        <v>297</v>
      </c>
      <c r="G459" s="21"/>
      <c r="H459" s="28"/>
      <c r="I459" s="16"/>
      <c r="J459" s="16"/>
      <c r="K459" s="16"/>
      <c r="L459" s="16"/>
      <c r="M459" s="16"/>
      <c r="N459" s="28">
        <f>N460</f>
        <v>138279</v>
      </c>
      <c r="O459" s="92"/>
      <c r="P459" s="92"/>
      <c r="Q459" s="92"/>
      <c r="R459" s="92"/>
      <c r="S459" s="93"/>
      <c r="T459" s="85"/>
      <c r="U459" s="28">
        <f t="shared" si="43"/>
        <v>125000</v>
      </c>
      <c r="V459" s="28">
        <f t="shared" si="43"/>
        <v>125000</v>
      </c>
      <c r="W459" s="1"/>
    </row>
    <row r="460" spans="1:23" s="8" customFormat="1" ht="90" customHeight="1">
      <c r="A460" s="25">
        <f t="shared" si="40"/>
        <v>366</v>
      </c>
      <c r="B460" s="29" t="s">
        <v>295</v>
      </c>
      <c r="C460" s="23" t="s">
        <v>66</v>
      </c>
      <c r="D460" s="21" t="s">
        <v>293</v>
      </c>
      <c r="E460" s="21" t="s">
        <v>301</v>
      </c>
      <c r="F460" s="21" t="s">
        <v>296</v>
      </c>
      <c r="G460" s="126"/>
      <c r="H460" s="28"/>
      <c r="I460" s="16"/>
      <c r="J460" s="16"/>
      <c r="K460" s="16"/>
      <c r="L460" s="16"/>
      <c r="M460" s="16"/>
      <c r="N460" s="28">
        <f>N461</f>
        <v>138279</v>
      </c>
      <c r="O460" s="92"/>
      <c r="P460" s="92"/>
      <c r="Q460" s="92"/>
      <c r="R460" s="92"/>
      <c r="S460" s="93"/>
      <c r="T460" s="85"/>
      <c r="U460" s="28">
        <f t="shared" si="43"/>
        <v>125000</v>
      </c>
      <c r="V460" s="28">
        <f t="shared" si="43"/>
        <v>125000</v>
      </c>
      <c r="W460" s="1"/>
    </row>
    <row r="461" spans="1:24" s="8" customFormat="1" ht="96" customHeight="1">
      <c r="A461" s="25">
        <f t="shared" si="40"/>
        <v>367</v>
      </c>
      <c r="B461" s="29" t="s">
        <v>352</v>
      </c>
      <c r="C461" s="23" t="s">
        <v>66</v>
      </c>
      <c r="D461" s="21" t="s">
        <v>293</v>
      </c>
      <c r="E461" s="21" t="s">
        <v>301</v>
      </c>
      <c r="F461" s="21" t="s">
        <v>296</v>
      </c>
      <c r="G461" s="21" t="s">
        <v>351</v>
      </c>
      <c r="H461" s="28"/>
      <c r="I461" s="16"/>
      <c r="J461" s="16"/>
      <c r="K461" s="16"/>
      <c r="L461" s="16"/>
      <c r="M461" s="16"/>
      <c r="N461" s="127">
        <v>138279</v>
      </c>
      <c r="O461" s="92"/>
      <c r="P461" s="92"/>
      <c r="Q461" s="92"/>
      <c r="R461" s="92"/>
      <c r="S461" s="93"/>
      <c r="T461" s="85"/>
      <c r="U461" s="28">
        <v>125000</v>
      </c>
      <c r="V461" s="28">
        <v>125000</v>
      </c>
      <c r="W461" s="1">
        <v>138279</v>
      </c>
      <c r="X461" s="8">
        <v>279</v>
      </c>
    </row>
    <row r="462" spans="1:23" ht="24" customHeight="1">
      <c r="A462" s="25"/>
      <c r="B462" s="63" t="s">
        <v>123</v>
      </c>
      <c r="C462" s="23" t="s">
        <v>66</v>
      </c>
      <c r="D462" s="18"/>
      <c r="E462" s="18"/>
      <c r="F462" s="18"/>
      <c r="G462" s="18"/>
      <c r="H462" s="64" t="e">
        <f>H14+H113+H131+H190+H272+H337+H361+#REF!+#REF!</f>
        <v>#REF!</v>
      </c>
      <c r="N462" s="64">
        <f>N14+N113+N131+N190+N272+N337+N361+N448+N457</f>
        <v>19110640.73</v>
      </c>
      <c r="S462" s="64">
        <v>9735797.21</v>
      </c>
      <c r="T462" s="122"/>
      <c r="U462" s="64">
        <f>U14+U113+U131+U190+U272+U337+U361+U448+U457</f>
        <v>9003677.78</v>
      </c>
      <c r="V462" s="64">
        <f>V14+V113+V131+V190+V272+V337+V361+V448+V457</f>
        <v>8956378.48</v>
      </c>
      <c r="W462" s="125"/>
    </row>
    <row r="463" spans="1:23" ht="102.75" customHeight="1">
      <c r="A463" s="65" t="s">
        <v>75</v>
      </c>
      <c r="B463" s="66" t="s">
        <v>131</v>
      </c>
      <c r="C463" s="66"/>
      <c r="N463" s="95"/>
      <c r="S463" s="123"/>
      <c r="U463" s="100"/>
      <c r="V463" s="100"/>
      <c r="W463" s="125">
        <f>W461+W431+W428+W414+W411+W381+W376+W369+W322+W290+W237+W234+W215+W167+W162+W155+W92+W73+W57+W56+W54+W52+W51+W46+W37+W29+W22+W436+W402+W384+W216+W188+W124+W120+W85+W76+W61+W53+W78+W217+W172+W244+W235+W38+W389+W388+W383+W243+W183+W169+W403+W306+W182+W412+W346+W314+W282+W281+W147+W321+W256+W370+W199+W27+W25+W40+W55+W75+W249+W242+W130+W112+W44+W42</f>
        <v>17114964.490000006</v>
      </c>
    </row>
    <row r="464" spans="1:23" ht="26.25">
      <c r="A464" s="151" t="s">
        <v>0</v>
      </c>
      <c r="B464" s="160" t="s">
        <v>9</v>
      </c>
      <c r="C464" s="149" t="s">
        <v>76</v>
      </c>
      <c r="D464" s="149"/>
      <c r="E464" s="149"/>
      <c r="F464" s="149"/>
      <c r="G464" s="149"/>
      <c r="H464" s="132" t="s">
        <v>156</v>
      </c>
      <c r="I464" s="32"/>
      <c r="J464" s="32"/>
      <c r="K464" s="32"/>
      <c r="L464" s="32"/>
      <c r="M464" s="32"/>
      <c r="N464" s="139">
        <v>2019</v>
      </c>
      <c r="S464" s="101">
        <v>2017</v>
      </c>
      <c r="U464" s="139">
        <v>2020</v>
      </c>
      <c r="V464" s="139">
        <v>2021</v>
      </c>
      <c r="W464" s="129"/>
    </row>
    <row r="465" spans="1:22" ht="26.25">
      <c r="A465" s="152"/>
      <c r="B465" s="161"/>
      <c r="C465" s="150" t="s">
        <v>77</v>
      </c>
      <c r="D465" s="150"/>
      <c r="E465" s="150" t="s">
        <v>92</v>
      </c>
      <c r="F465" s="150"/>
      <c r="G465" s="150"/>
      <c r="H465" s="67"/>
      <c r="N465" s="140"/>
      <c r="S465" s="102"/>
      <c r="U465" s="140"/>
      <c r="V465" s="140"/>
    </row>
    <row r="466" spans="1:22" ht="51.75">
      <c r="A466" s="18">
        <v>1</v>
      </c>
      <c r="B466" s="60" t="s">
        <v>189</v>
      </c>
      <c r="C466" s="144">
        <v>986</v>
      </c>
      <c r="D466" s="145"/>
      <c r="E466" s="146" t="s">
        <v>78</v>
      </c>
      <c r="F466" s="146"/>
      <c r="G466" s="146"/>
      <c r="H466" s="68">
        <f>H473</f>
        <v>0</v>
      </c>
      <c r="N466" s="69">
        <f>N473</f>
        <v>1765000.3200000003</v>
      </c>
      <c r="S466" s="69">
        <v>768649.89</v>
      </c>
      <c r="U466" s="69">
        <f>U473</f>
        <v>-227894.31000000052</v>
      </c>
      <c r="V466" s="69">
        <f>V473</f>
        <v>-465293.6099999994</v>
      </c>
    </row>
    <row r="467" spans="1:22" ht="63.75" customHeight="1">
      <c r="A467" s="18">
        <v>2</v>
      </c>
      <c r="B467" s="60" t="s">
        <v>79</v>
      </c>
      <c r="C467" s="144">
        <v>986</v>
      </c>
      <c r="D467" s="145"/>
      <c r="E467" s="146" t="s">
        <v>80</v>
      </c>
      <c r="F467" s="146"/>
      <c r="G467" s="146"/>
      <c r="H467" s="18"/>
      <c r="N467" s="18"/>
      <c r="S467" s="18"/>
      <c r="U467" s="18"/>
      <c r="V467" s="18"/>
    </row>
    <row r="468" spans="1:22" ht="70.5">
      <c r="A468" s="18">
        <v>3</v>
      </c>
      <c r="B468" s="70" t="s">
        <v>191</v>
      </c>
      <c r="C468" s="144">
        <v>986</v>
      </c>
      <c r="D468" s="145"/>
      <c r="E468" s="143" t="s">
        <v>190</v>
      </c>
      <c r="F468" s="143"/>
      <c r="G468" s="143"/>
      <c r="H468" s="18"/>
      <c r="N468" s="18"/>
      <c r="S468" s="18"/>
      <c r="U468" s="18"/>
      <c r="V468" s="18"/>
    </row>
    <row r="469" spans="1:22" ht="78.75" customHeight="1">
      <c r="A469" s="18">
        <v>4</v>
      </c>
      <c r="B469" s="71" t="s">
        <v>99</v>
      </c>
      <c r="C469" s="141">
        <v>986</v>
      </c>
      <c r="D469" s="142"/>
      <c r="E469" s="143" t="s">
        <v>125</v>
      </c>
      <c r="F469" s="143"/>
      <c r="G469" s="143"/>
      <c r="H469" s="18"/>
      <c r="N469" s="18"/>
      <c r="S469" s="18"/>
      <c r="U469" s="18"/>
      <c r="V469" s="18"/>
    </row>
    <row r="470" spans="1:22" ht="105">
      <c r="A470" s="18">
        <v>5</v>
      </c>
      <c r="B470" s="72" t="s">
        <v>192</v>
      </c>
      <c r="C470" s="141">
        <v>986</v>
      </c>
      <c r="D470" s="142"/>
      <c r="E470" s="143" t="s">
        <v>241</v>
      </c>
      <c r="F470" s="143"/>
      <c r="G470" s="143"/>
      <c r="H470" s="18"/>
      <c r="N470" s="18"/>
      <c r="S470" s="18"/>
      <c r="U470" s="18"/>
      <c r="V470" s="18"/>
    </row>
    <row r="471" spans="1:22" ht="105">
      <c r="A471" s="18">
        <v>6</v>
      </c>
      <c r="B471" s="72" t="s">
        <v>193</v>
      </c>
      <c r="C471" s="141">
        <v>986</v>
      </c>
      <c r="D471" s="142"/>
      <c r="E471" s="141" t="s">
        <v>126</v>
      </c>
      <c r="F471" s="148"/>
      <c r="G471" s="142"/>
      <c r="H471" s="18"/>
      <c r="N471" s="18"/>
      <c r="S471" s="18"/>
      <c r="U471" s="18"/>
      <c r="V471" s="18"/>
    </row>
    <row r="472" spans="1:22" ht="86.25" customHeight="1">
      <c r="A472" s="18">
        <v>7</v>
      </c>
      <c r="B472" s="72" t="s">
        <v>194</v>
      </c>
      <c r="C472" s="141">
        <v>986</v>
      </c>
      <c r="D472" s="142"/>
      <c r="E472" s="143" t="s">
        <v>242</v>
      </c>
      <c r="F472" s="143"/>
      <c r="G472" s="143"/>
      <c r="H472" s="18"/>
      <c r="N472" s="18"/>
      <c r="S472" s="18"/>
      <c r="U472" s="18"/>
      <c r="V472" s="18"/>
    </row>
    <row r="473" spans="1:22" ht="51">
      <c r="A473" s="18">
        <v>8</v>
      </c>
      <c r="B473" s="73" t="s">
        <v>164</v>
      </c>
      <c r="C473" s="144">
        <v>986</v>
      </c>
      <c r="D473" s="145"/>
      <c r="E473" s="144" t="s">
        <v>81</v>
      </c>
      <c r="F473" s="147"/>
      <c r="G473" s="145"/>
      <c r="H473" s="68">
        <f>H481+H477</f>
        <v>0</v>
      </c>
      <c r="N473" s="69">
        <f>N478+N474</f>
        <v>1765000.3200000003</v>
      </c>
      <c r="S473" s="69">
        <v>768649.89</v>
      </c>
      <c r="U473" s="69">
        <f>U478+U474</f>
        <v>-227894.31000000052</v>
      </c>
      <c r="V473" s="69">
        <f>V478+V474</f>
        <v>-465293.6099999994</v>
      </c>
    </row>
    <row r="474" spans="1:22" s="4" customFormat="1" ht="26.25">
      <c r="A474" s="18">
        <v>9</v>
      </c>
      <c r="B474" s="60" t="s">
        <v>100</v>
      </c>
      <c r="C474" s="144">
        <v>986</v>
      </c>
      <c r="D474" s="145"/>
      <c r="E474" s="146" t="s">
        <v>82</v>
      </c>
      <c r="F474" s="146"/>
      <c r="G474" s="146"/>
      <c r="H474" s="68">
        <f>H475</f>
        <v>-11764390</v>
      </c>
      <c r="I474" s="16"/>
      <c r="J474" s="16"/>
      <c r="K474" s="16"/>
      <c r="L474" s="16"/>
      <c r="M474" s="16"/>
      <c r="N474" s="74">
        <f>N475</f>
        <v>-17345640.41</v>
      </c>
      <c r="O474" s="14"/>
      <c r="P474" s="14"/>
      <c r="Q474" s="14"/>
      <c r="R474" s="14"/>
      <c r="S474" s="74">
        <v>-8967147.32</v>
      </c>
      <c r="T474" s="14"/>
      <c r="U474" s="74">
        <f aca="true" t="shared" si="44" ref="U474:V476">U475</f>
        <v>-9231572.09</v>
      </c>
      <c r="V474" s="74">
        <f t="shared" si="44"/>
        <v>-9421672.09</v>
      </c>
    </row>
    <row r="475" spans="1:22" s="4" customFormat="1" ht="33" customHeight="1">
      <c r="A475" s="18">
        <v>10</v>
      </c>
      <c r="B475" s="71" t="s">
        <v>83</v>
      </c>
      <c r="C475" s="141">
        <v>986</v>
      </c>
      <c r="D475" s="142"/>
      <c r="E475" s="143" t="s">
        <v>127</v>
      </c>
      <c r="F475" s="143"/>
      <c r="G475" s="143"/>
      <c r="H475" s="75">
        <f>H476</f>
        <v>-11764390</v>
      </c>
      <c r="I475" s="16"/>
      <c r="J475" s="16"/>
      <c r="K475" s="16"/>
      <c r="L475" s="16"/>
      <c r="M475" s="16"/>
      <c r="N475" s="76">
        <f>N476</f>
        <v>-17345640.41</v>
      </c>
      <c r="O475" s="14"/>
      <c r="P475" s="14"/>
      <c r="Q475" s="14"/>
      <c r="R475" s="14"/>
      <c r="S475" s="76">
        <v>-8967147.32</v>
      </c>
      <c r="T475" s="14"/>
      <c r="U475" s="76">
        <f t="shared" si="44"/>
        <v>-9231572.09</v>
      </c>
      <c r="V475" s="76">
        <f t="shared" si="44"/>
        <v>-9421672.09</v>
      </c>
    </row>
    <row r="476" spans="1:22" s="4" customFormat="1" ht="52.5">
      <c r="A476" s="18">
        <v>11</v>
      </c>
      <c r="B476" s="71" t="s">
        <v>84</v>
      </c>
      <c r="C476" s="141">
        <v>986</v>
      </c>
      <c r="D476" s="142"/>
      <c r="E476" s="143" t="s">
        <v>243</v>
      </c>
      <c r="F476" s="143"/>
      <c r="G476" s="143"/>
      <c r="H476" s="75">
        <f>H477</f>
        <v>-11764390</v>
      </c>
      <c r="I476" s="16"/>
      <c r="J476" s="16"/>
      <c r="K476" s="16"/>
      <c r="L476" s="16"/>
      <c r="M476" s="16"/>
      <c r="N476" s="76">
        <f>N477</f>
        <v>-17345640.41</v>
      </c>
      <c r="O476" s="14"/>
      <c r="P476" s="14"/>
      <c r="Q476" s="14"/>
      <c r="R476" s="14"/>
      <c r="S476" s="76">
        <v>-8967147.32</v>
      </c>
      <c r="T476" s="14"/>
      <c r="U476" s="76">
        <f t="shared" si="44"/>
        <v>-9231572.09</v>
      </c>
      <c r="V476" s="76">
        <f t="shared" si="44"/>
        <v>-9421672.09</v>
      </c>
    </row>
    <row r="477" spans="1:22" s="4" customFormat="1" ht="52.5">
      <c r="A477" s="18">
        <v>12</v>
      </c>
      <c r="B477" s="71" t="s">
        <v>90</v>
      </c>
      <c r="C477" s="141">
        <v>986</v>
      </c>
      <c r="D477" s="142"/>
      <c r="E477" s="143" t="s">
        <v>244</v>
      </c>
      <c r="F477" s="143"/>
      <c r="G477" s="143"/>
      <c r="H477" s="75">
        <v>-11764390</v>
      </c>
      <c r="I477" s="16"/>
      <c r="J477" s="16"/>
      <c r="K477" s="16"/>
      <c r="L477" s="16"/>
      <c r="M477" s="16"/>
      <c r="N477" s="76">
        <v>-17345640.41</v>
      </c>
      <c r="O477" s="14"/>
      <c r="P477" s="14"/>
      <c r="Q477" s="14"/>
      <c r="R477" s="14"/>
      <c r="S477" s="76">
        <v>-8967147.32</v>
      </c>
      <c r="T477" s="14"/>
      <c r="U477" s="76">
        <v>-9231572.09</v>
      </c>
      <c r="V477" s="76">
        <v>-9421672.09</v>
      </c>
    </row>
    <row r="478" spans="1:22" s="4" customFormat="1" ht="26.25">
      <c r="A478" s="18">
        <v>13</v>
      </c>
      <c r="B478" s="60" t="s">
        <v>85</v>
      </c>
      <c r="C478" s="144">
        <v>986</v>
      </c>
      <c r="D478" s="145"/>
      <c r="E478" s="146" t="s">
        <v>86</v>
      </c>
      <c r="F478" s="146"/>
      <c r="G478" s="146"/>
      <c r="H478" s="77">
        <f>H479</f>
        <v>11764390</v>
      </c>
      <c r="I478" s="16"/>
      <c r="J478" s="16"/>
      <c r="K478" s="16"/>
      <c r="L478" s="16"/>
      <c r="M478" s="16"/>
      <c r="N478" s="78">
        <f>N479</f>
        <v>19110640.73</v>
      </c>
      <c r="O478" s="14"/>
      <c r="P478" s="14"/>
      <c r="Q478" s="14"/>
      <c r="R478" s="14"/>
      <c r="S478" s="78">
        <v>9735797.21</v>
      </c>
      <c r="T478" s="14"/>
      <c r="U478" s="78">
        <f aca="true" t="shared" si="45" ref="U478:V480">U479</f>
        <v>9003677.78</v>
      </c>
      <c r="V478" s="78">
        <f t="shared" si="45"/>
        <v>8956378.48</v>
      </c>
    </row>
    <row r="479" spans="1:22" s="4" customFormat="1" ht="30" customHeight="1">
      <c r="A479" s="18">
        <v>14</v>
      </c>
      <c r="B479" s="71" t="s">
        <v>87</v>
      </c>
      <c r="C479" s="141">
        <v>986</v>
      </c>
      <c r="D479" s="142"/>
      <c r="E479" s="143" t="s">
        <v>88</v>
      </c>
      <c r="F479" s="143"/>
      <c r="G479" s="143"/>
      <c r="H479" s="79">
        <f>H480</f>
        <v>11764390</v>
      </c>
      <c r="I479" s="16"/>
      <c r="J479" s="16"/>
      <c r="K479" s="16"/>
      <c r="L479" s="16"/>
      <c r="M479" s="16"/>
      <c r="N479" s="80">
        <f>N480</f>
        <v>19110640.73</v>
      </c>
      <c r="O479" s="14"/>
      <c r="P479" s="14"/>
      <c r="Q479" s="14"/>
      <c r="R479" s="14"/>
      <c r="S479" s="80">
        <v>9735797.21</v>
      </c>
      <c r="T479" s="14"/>
      <c r="U479" s="80">
        <f t="shared" si="45"/>
        <v>9003677.78</v>
      </c>
      <c r="V479" s="80">
        <f t="shared" si="45"/>
        <v>8956378.48</v>
      </c>
    </row>
    <row r="480" spans="1:22" s="4" customFormat="1" ht="25.5" customHeight="1">
      <c r="A480" s="18">
        <v>15</v>
      </c>
      <c r="B480" s="71" t="s">
        <v>101</v>
      </c>
      <c r="C480" s="141">
        <v>986</v>
      </c>
      <c r="D480" s="142"/>
      <c r="E480" s="143" t="s">
        <v>245</v>
      </c>
      <c r="F480" s="143"/>
      <c r="G480" s="143"/>
      <c r="H480" s="79">
        <f>H481</f>
        <v>11764390</v>
      </c>
      <c r="I480" s="16"/>
      <c r="J480" s="16"/>
      <c r="K480" s="16"/>
      <c r="L480" s="16"/>
      <c r="M480" s="16"/>
      <c r="N480" s="80">
        <f>N481</f>
        <v>19110640.73</v>
      </c>
      <c r="O480" s="14"/>
      <c r="P480" s="14"/>
      <c r="Q480" s="14"/>
      <c r="R480" s="14"/>
      <c r="S480" s="80">
        <v>9735797.21</v>
      </c>
      <c r="T480" s="14"/>
      <c r="U480" s="80">
        <f t="shared" si="45"/>
        <v>9003677.78</v>
      </c>
      <c r="V480" s="80">
        <f t="shared" si="45"/>
        <v>8956378.48</v>
      </c>
    </row>
    <row r="481" spans="1:22" s="4" customFormat="1" ht="52.5">
      <c r="A481" s="18">
        <v>16</v>
      </c>
      <c r="B481" s="71" t="s">
        <v>91</v>
      </c>
      <c r="C481" s="141">
        <v>986</v>
      </c>
      <c r="D481" s="142"/>
      <c r="E481" s="143" t="s">
        <v>246</v>
      </c>
      <c r="F481" s="143"/>
      <c r="G481" s="143"/>
      <c r="H481" s="81">
        <v>11764390</v>
      </c>
      <c r="I481" s="16"/>
      <c r="J481" s="16"/>
      <c r="K481" s="16"/>
      <c r="L481" s="16"/>
      <c r="M481" s="16"/>
      <c r="N481" s="80">
        <f>N462</f>
        <v>19110640.73</v>
      </c>
      <c r="O481" s="14"/>
      <c r="P481" s="14"/>
      <c r="Q481" s="14"/>
      <c r="R481" s="14"/>
      <c r="S481" s="80">
        <v>9735797.21</v>
      </c>
      <c r="T481" s="14"/>
      <c r="U481" s="80">
        <f>U462</f>
        <v>9003677.78</v>
      </c>
      <c r="V481" s="80">
        <f>V462</f>
        <v>8956378.48</v>
      </c>
    </row>
    <row r="482" spans="1:22" s="4" customFormat="1" ht="26.25">
      <c r="A482" s="14"/>
      <c r="B482" s="82"/>
      <c r="C482" s="15"/>
      <c r="D482" s="15"/>
      <c r="E482" s="15"/>
      <c r="F482" s="15"/>
      <c r="G482" s="15"/>
      <c r="H482" s="83"/>
      <c r="I482" s="16"/>
      <c r="J482" s="16"/>
      <c r="K482" s="16"/>
      <c r="L482" s="16"/>
      <c r="M482" s="16"/>
      <c r="N482" s="94"/>
      <c r="O482" s="14"/>
      <c r="P482" s="14"/>
      <c r="Q482" s="14"/>
      <c r="R482" s="14"/>
      <c r="S482" s="94"/>
      <c r="T482" s="14"/>
      <c r="U482" s="14"/>
      <c r="V482" s="14"/>
    </row>
    <row r="483" spans="1:22" s="4" customFormat="1" ht="26.25">
      <c r="A483" s="14"/>
      <c r="B483" s="82"/>
      <c r="C483" s="15"/>
      <c r="D483" s="15"/>
      <c r="E483" s="15"/>
      <c r="F483" s="15"/>
      <c r="G483" s="15"/>
      <c r="H483" s="83"/>
      <c r="I483" s="16"/>
      <c r="J483" s="16"/>
      <c r="K483" s="16"/>
      <c r="L483" s="16"/>
      <c r="M483" s="16"/>
      <c r="N483" s="94"/>
      <c r="O483" s="14"/>
      <c r="P483" s="14"/>
      <c r="Q483" s="14"/>
      <c r="R483" s="14"/>
      <c r="S483" s="94"/>
      <c r="T483" s="14"/>
      <c r="U483" s="14"/>
      <c r="V483" s="14"/>
    </row>
    <row r="484" spans="1:22" s="4" customFormat="1" ht="26.25">
      <c r="A484" s="14"/>
      <c r="B484" s="82"/>
      <c r="C484" s="15"/>
      <c r="D484" s="15"/>
      <c r="E484" s="15"/>
      <c r="F484" s="15"/>
      <c r="G484" s="15"/>
      <c r="H484" s="83"/>
      <c r="I484" s="16"/>
      <c r="J484" s="16"/>
      <c r="K484" s="16"/>
      <c r="L484" s="16"/>
      <c r="M484" s="16"/>
      <c r="N484" s="16"/>
      <c r="O484" s="14"/>
      <c r="P484" s="14"/>
      <c r="Q484" s="14"/>
      <c r="R484" s="14"/>
      <c r="S484" s="16"/>
      <c r="T484" s="14"/>
      <c r="U484" s="14"/>
      <c r="V484" s="14"/>
    </row>
    <row r="485" spans="1:22" s="4" customFormat="1" ht="26.25">
      <c r="A485" s="14"/>
      <c r="B485" s="16" t="s">
        <v>89</v>
      </c>
      <c r="C485" s="16" t="s">
        <v>299</v>
      </c>
      <c r="D485" s="16"/>
      <c r="E485" s="16"/>
      <c r="F485" s="16"/>
      <c r="G485" s="16"/>
      <c r="H485" s="14"/>
      <c r="I485" s="16"/>
      <c r="J485" s="16"/>
      <c r="K485" s="16"/>
      <c r="L485" s="16"/>
      <c r="M485" s="16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s="4" customFormat="1" ht="26.25">
      <c r="A486" s="14"/>
      <c r="B486" s="16"/>
      <c r="C486" s="16"/>
      <c r="D486" s="16"/>
      <c r="E486" s="16"/>
      <c r="F486" s="16"/>
      <c r="G486" s="16"/>
      <c r="H486" s="14"/>
      <c r="I486" s="16"/>
      <c r="J486" s="16"/>
      <c r="K486" s="16"/>
      <c r="L486" s="16"/>
      <c r="M486" s="16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s="4" customFormat="1" ht="26.25">
      <c r="A487" s="14"/>
      <c r="B487" s="16"/>
      <c r="C487" s="16"/>
      <c r="D487" s="16"/>
      <c r="E487" s="16"/>
      <c r="F487" s="16"/>
      <c r="G487" s="16"/>
      <c r="H487" s="14"/>
      <c r="I487" s="16"/>
      <c r="J487" s="16"/>
      <c r="K487" s="16"/>
      <c r="L487" s="16"/>
      <c r="M487" s="16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s="4" customFormat="1" ht="26.25">
      <c r="A488" s="14"/>
      <c r="B488" s="16"/>
      <c r="C488" s="16"/>
      <c r="D488" s="16"/>
      <c r="E488" s="16"/>
      <c r="F488" s="16"/>
      <c r="G488" s="16"/>
      <c r="H488" s="14"/>
      <c r="I488" s="16"/>
      <c r="J488" s="16"/>
      <c r="K488" s="16"/>
      <c r="L488" s="16"/>
      <c r="M488" s="16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s="4" customFormat="1" ht="26.25">
      <c r="A489" s="14"/>
      <c r="B489" s="16"/>
      <c r="C489" s="16"/>
      <c r="D489" s="16"/>
      <c r="E489" s="16"/>
      <c r="F489" s="16"/>
      <c r="G489" s="16"/>
      <c r="H489" s="14"/>
      <c r="I489" s="16"/>
      <c r="J489" s="16"/>
      <c r="K489" s="16"/>
      <c r="L489" s="16"/>
      <c r="M489" s="16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s="4" customFormat="1" ht="26.25">
      <c r="A490" s="14"/>
      <c r="B490" s="16"/>
      <c r="C490" s="16"/>
      <c r="D490" s="16"/>
      <c r="E490" s="16"/>
      <c r="F490" s="16"/>
      <c r="G490" s="16"/>
      <c r="H490" s="14"/>
      <c r="I490" s="16"/>
      <c r="J490" s="16"/>
      <c r="K490" s="16"/>
      <c r="L490" s="16"/>
      <c r="M490" s="16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s="4" customFormat="1" ht="26.25">
      <c r="A491" s="14"/>
      <c r="B491" s="16"/>
      <c r="C491" s="16"/>
      <c r="D491" s="16"/>
      <c r="E491" s="16"/>
      <c r="F491" s="16"/>
      <c r="G491" s="16"/>
      <c r="H491" s="14"/>
      <c r="I491" s="16"/>
      <c r="J491" s="16"/>
      <c r="K491" s="16"/>
      <c r="L491" s="16"/>
      <c r="M491" s="16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s="4" customFormat="1" ht="26.25">
      <c r="A492" s="14"/>
      <c r="B492" s="16"/>
      <c r="C492" s="16"/>
      <c r="D492" s="16"/>
      <c r="E492" s="16"/>
      <c r="F492" s="16"/>
      <c r="G492" s="16"/>
      <c r="H492" s="14"/>
      <c r="I492" s="16"/>
      <c r="J492" s="16"/>
      <c r="K492" s="16"/>
      <c r="L492" s="16"/>
      <c r="M492" s="16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s="4" customFormat="1" ht="26.25">
      <c r="A493" s="14"/>
      <c r="B493" s="16"/>
      <c r="C493" s="16"/>
      <c r="D493" s="16"/>
      <c r="E493" s="16"/>
      <c r="F493" s="16"/>
      <c r="G493" s="16"/>
      <c r="H493" s="14"/>
      <c r="I493" s="16"/>
      <c r="J493" s="16"/>
      <c r="K493" s="16"/>
      <c r="L493" s="16"/>
      <c r="M493" s="16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s="4" customFormat="1" ht="26.25">
      <c r="A494" s="14"/>
      <c r="B494" s="16"/>
      <c r="C494" s="16"/>
      <c r="D494" s="16"/>
      <c r="E494" s="16"/>
      <c r="F494" s="16"/>
      <c r="G494" s="16"/>
      <c r="H494" s="14"/>
      <c r="I494" s="16"/>
      <c r="J494" s="16"/>
      <c r="K494" s="16"/>
      <c r="L494" s="16"/>
      <c r="M494" s="16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s="4" customFormat="1" ht="26.25">
      <c r="A495" s="14"/>
      <c r="B495" s="16"/>
      <c r="C495" s="16"/>
      <c r="D495" s="16"/>
      <c r="E495" s="16"/>
      <c r="F495" s="16"/>
      <c r="G495" s="16"/>
      <c r="H495" s="14"/>
      <c r="I495" s="16"/>
      <c r="J495" s="16"/>
      <c r="K495" s="16"/>
      <c r="L495" s="16"/>
      <c r="M495" s="16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s="4" customFormat="1" ht="26.25">
      <c r="A496" s="14"/>
      <c r="B496" s="16"/>
      <c r="C496" s="16"/>
      <c r="D496" s="16"/>
      <c r="E496" s="16"/>
      <c r="F496" s="16"/>
      <c r="G496" s="16"/>
      <c r="H496" s="14"/>
      <c r="I496" s="16"/>
      <c r="J496" s="16"/>
      <c r="K496" s="16"/>
      <c r="L496" s="16"/>
      <c r="M496" s="16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s="4" customFormat="1" ht="26.25">
      <c r="A497" s="14"/>
      <c r="B497" s="16"/>
      <c r="C497" s="16"/>
      <c r="D497" s="16"/>
      <c r="E497" s="16"/>
      <c r="F497" s="16"/>
      <c r="G497" s="16"/>
      <c r="H497" s="14"/>
      <c r="I497" s="16"/>
      <c r="J497" s="16"/>
      <c r="K497" s="16"/>
      <c r="L497" s="16"/>
      <c r="M497" s="16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s="4" customFormat="1" ht="26.25">
      <c r="A498" s="14"/>
      <c r="B498" s="16"/>
      <c r="C498" s="16"/>
      <c r="D498" s="16"/>
      <c r="E498" s="16"/>
      <c r="F498" s="16"/>
      <c r="G498" s="16"/>
      <c r="H498" s="14"/>
      <c r="I498" s="16"/>
      <c r="J498" s="16"/>
      <c r="K498" s="16"/>
      <c r="L498" s="16"/>
      <c r="M498" s="16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19" ht="26.25">
      <c r="A499" s="14"/>
      <c r="N499" s="14"/>
      <c r="S499" s="14"/>
    </row>
    <row r="500" spans="1:19" ht="26.25">
      <c r="A500" s="14"/>
      <c r="B500" s="14"/>
      <c r="C500" s="14"/>
      <c r="D500" s="14"/>
      <c r="E500" s="14"/>
      <c r="F500" s="14"/>
      <c r="G500" s="14"/>
      <c r="N500" s="14"/>
      <c r="S500" s="14"/>
    </row>
    <row r="501" spans="1:19" ht="26.25">
      <c r="A501" s="14"/>
      <c r="B501" s="14"/>
      <c r="C501" s="14"/>
      <c r="D501" s="14"/>
      <c r="E501" s="14"/>
      <c r="F501" s="14"/>
      <c r="G501" s="14"/>
      <c r="N501" s="14"/>
      <c r="S501" s="14"/>
    </row>
    <row r="502" spans="1:19" ht="26.25">
      <c r="A502" s="14"/>
      <c r="B502" s="14"/>
      <c r="C502" s="14"/>
      <c r="D502" s="14"/>
      <c r="E502" s="14"/>
      <c r="F502" s="14"/>
      <c r="G502" s="14"/>
      <c r="N502" s="14"/>
      <c r="S502" s="14"/>
    </row>
    <row r="503" spans="1:19" ht="26.25">
      <c r="A503" s="14"/>
      <c r="B503" s="14"/>
      <c r="C503" s="14"/>
      <c r="D503" s="14"/>
      <c r="E503" s="14"/>
      <c r="F503" s="14"/>
      <c r="G503" s="14"/>
      <c r="N503" s="14"/>
      <c r="S503" s="14"/>
    </row>
    <row r="504" spans="1:19" ht="26.25">
      <c r="A504" s="14"/>
      <c r="B504" s="14"/>
      <c r="C504" s="14"/>
      <c r="D504" s="14"/>
      <c r="E504" s="14"/>
      <c r="F504" s="14"/>
      <c r="G504" s="14"/>
      <c r="N504" s="14"/>
      <c r="S504" s="14"/>
    </row>
    <row r="505" spans="1:19" ht="26.25">
      <c r="A505" s="14"/>
      <c r="B505" s="14"/>
      <c r="C505" s="14"/>
      <c r="D505" s="14"/>
      <c r="E505" s="14"/>
      <c r="F505" s="14"/>
      <c r="G505" s="14"/>
      <c r="N505" s="14"/>
      <c r="S505" s="14"/>
    </row>
    <row r="506" spans="1:19" ht="26.25">
      <c r="A506" s="14"/>
      <c r="B506" s="14"/>
      <c r="C506" s="14"/>
      <c r="D506" s="14"/>
      <c r="E506" s="14"/>
      <c r="F506" s="14"/>
      <c r="G506" s="14"/>
      <c r="N506" s="14"/>
      <c r="S506" s="14"/>
    </row>
    <row r="507" spans="1:19" ht="26.25">
      <c r="A507" s="14"/>
      <c r="B507" s="14"/>
      <c r="C507" s="14"/>
      <c r="D507" s="14"/>
      <c r="E507" s="14"/>
      <c r="F507" s="14"/>
      <c r="G507" s="14"/>
      <c r="N507" s="14"/>
      <c r="S507" s="14"/>
    </row>
    <row r="508" spans="1:19" ht="26.25">
      <c r="A508" s="14"/>
      <c r="B508" s="14"/>
      <c r="C508" s="14"/>
      <c r="D508" s="14"/>
      <c r="E508" s="14"/>
      <c r="F508" s="14"/>
      <c r="G508" s="14"/>
      <c r="N508" s="14"/>
      <c r="S508" s="14"/>
    </row>
  </sheetData>
  <sheetProtection/>
  <mergeCells count="48">
    <mergeCell ref="A464:A465"/>
    <mergeCell ref="F5:N5"/>
    <mergeCell ref="A7:N7"/>
    <mergeCell ref="A9:B9"/>
    <mergeCell ref="A10:B10"/>
    <mergeCell ref="A11:A12"/>
    <mergeCell ref="B11:B12"/>
    <mergeCell ref="C11:G11"/>
    <mergeCell ref="H11:H12"/>
    <mergeCell ref="B464:B465"/>
    <mergeCell ref="C464:G464"/>
    <mergeCell ref="N464:N465"/>
    <mergeCell ref="C465:D465"/>
    <mergeCell ref="E465:G465"/>
    <mergeCell ref="C466:D466"/>
    <mergeCell ref="E466:G466"/>
    <mergeCell ref="E467:G467"/>
    <mergeCell ref="C468:D468"/>
    <mergeCell ref="E468:G468"/>
    <mergeCell ref="C469:D469"/>
    <mergeCell ref="E469:G469"/>
    <mergeCell ref="C471:D471"/>
    <mergeCell ref="E471:G471"/>
    <mergeCell ref="C470:D470"/>
    <mergeCell ref="E470:G470"/>
    <mergeCell ref="C467:D467"/>
    <mergeCell ref="C472:D472"/>
    <mergeCell ref="E472:G472"/>
    <mergeCell ref="C474:D474"/>
    <mergeCell ref="E474:G474"/>
    <mergeCell ref="C473:D473"/>
    <mergeCell ref="E473:G473"/>
    <mergeCell ref="C475:D475"/>
    <mergeCell ref="E475:G475"/>
    <mergeCell ref="C477:D477"/>
    <mergeCell ref="E477:G477"/>
    <mergeCell ref="C476:D476"/>
    <mergeCell ref="E476:G476"/>
    <mergeCell ref="U464:U465"/>
    <mergeCell ref="V464:V465"/>
    <mergeCell ref="C481:D481"/>
    <mergeCell ref="E481:G481"/>
    <mergeCell ref="C478:D478"/>
    <mergeCell ref="E478:G478"/>
    <mergeCell ref="C479:D479"/>
    <mergeCell ref="E479:G479"/>
    <mergeCell ref="C480:D480"/>
    <mergeCell ref="E480:G480"/>
  </mergeCells>
  <printOptions/>
  <pageMargins left="0.7480314960629921" right="0.7480314960629921" top="0.984251968503937" bottom="0.984251968503937" header="0.5118110236220472" footer="0.5118110236220472"/>
  <pageSetup fitToHeight="10" fitToWidth="10" horizontalDpi="600" verticalDpi="600" orientation="portrait" paperSize="9" scale="26" r:id="rId1"/>
  <rowBreaks count="3" manualBreakCount="3">
    <brk id="35" max="255" man="1"/>
    <brk id="340" max="255" man="1"/>
    <brk id="4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2020-01-09T07:36:04Z</cp:lastPrinted>
  <dcterms:created xsi:type="dcterms:W3CDTF">1996-10-08T23:32:33Z</dcterms:created>
  <dcterms:modified xsi:type="dcterms:W3CDTF">2020-01-14T04:09:03Z</dcterms:modified>
  <cp:category/>
  <cp:version/>
  <cp:contentType/>
  <cp:contentStatus/>
</cp:coreProperties>
</file>