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3780" windowWidth="5880" windowHeight="3675" activeTab="10"/>
  </bookViews>
  <sheets>
    <sheet name="приложение 1 " sheetId="2" r:id="rId1"/>
    <sheet name="Приложение 2" sheetId="25" r:id="rId2"/>
    <sheet name="Пр 3 " sheetId="7" r:id="rId3"/>
    <sheet name="ПР4" sheetId="10" r:id="rId4"/>
    <sheet name="Пр5 " sheetId="3" r:id="rId5"/>
    <sheet name="Пр 6" sheetId="27" r:id="rId6"/>
    <sheet name="ПР7" sheetId="26" r:id="rId7"/>
    <sheet name="пр 8" sheetId="33" r:id="rId8"/>
    <sheet name="ПР 9" sheetId="11" r:id="rId9"/>
    <sheet name="ПР 10" sheetId="29" r:id="rId10"/>
    <sheet name="ПР 11" sheetId="22" r:id="rId11"/>
    <sheet name="приложение12" sheetId="34" r:id="rId12"/>
  </sheets>
  <definedNames>
    <definedName name="_xlnm.Print_Area" localSheetId="9">'ПР 10'!$A:$G</definedName>
    <definedName name="_xlnm.Print_Area" localSheetId="10">'ПР 11'!$A$1:$E$39</definedName>
    <definedName name="_xlnm.Print_Area" localSheetId="2">'Пр 3 '!$A$1:$C$28</definedName>
    <definedName name="_xlnm.Print_Area" localSheetId="7">'пр 8'!$A$1:$G$230</definedName>
    <definedName name="_xlnm.Print_Area" localSheetId="8">'ПР 9'!$A:$M</definedName>
    <definedName name="_xlnm.Print_Area" localSheetId="3">ПР4!$A$1:$C$25</definedName>
    <definedName name="_xlnm.Print_Area" localSheetId="6">ПР7!$A:$E</definedName>
    <definedName name="_xlnm.Print_Area" localSheetId="0">'приложение 1 '!$A:$C</definedName>
    <definedName name="_xlnm.Print_Area" localSheetId="1">'Приложение 2'!$A:$D</definedName>
    <definedName name="_xlnm.Print_Area" localSheetId="11">приложение12!$A$1:$K$19</definedName>
  </definedNames>
  <calcPr calcId="152511"/>
</workbook>
</file>

<file path=xl/calcChain.xml><?xml version="1.0" encoding="utf-8"?>
<calcChain xmlns="http://schemas.openxmlformats.org/spreadsheetml/2006/main">
  <c r="C28" i="22" l="1"/>
  <c r="C26" i="22"/>
  <c r="C25" i="22"/>
  <c r="C24" i="22" s="1"/>
  <c r="F128" i="11" l="1"/>
  <c r="L159" i="11"/>
  <c r="K159" i="11"/>
  <c r="L158" i="11"/>
  <c r="K158" i="11"/>
  <c r="K157" i="11" s="1"/>
  <c r="K156" i="11" s="1"/>
  <c r="K155" i="11" s="1"/>
  <c r="K154" i="11" s="1"/>
  <c r="K153" i="11" s="1"/>
  <c r="F158" i="11"/>
  <c r="F157" i="11" s="1"/>
  <c r="F156" i="11" s="1"/>
  <c r="F155" i="11" s="1"/>
  <c r="F154" i="11" s="1"/>
  <c r="F153" i="11" s="1"/>
  <c r="L157" i="11"/>
  <c r="L156" i="11" s="1"/>
  <c r="L155" i="11" s="1"/>
  <c r="L154" i="11" s="1"/>
  <c r="L153" i="11" s="1"/>
  <c r="F369" i="11"/>
  <c r="L445" i="11"/>
  <c r="K445" i="11"/>
  <c r="L444" i="11"/>
  <c r="K444" i="11"/>
  <c r="K443" i="11" s="1"/>
  <c r="K442" i="11" s="1"/>
  <c r="K441" i="11" s="1"/>
  <c r="K440" i="11" s="1"/>
  <c r="K439" i="11" s="1"/>
  <c r="F444" i="11"/>
  <c r="L443" i="11"/>
  <c r="L442" i="11" s="1"/>
  <c r="L441" i="11" s="1"/>
  <c r="L440" i="11" s="1"/>
  <c r="L439" i="11" s="1"/>
  <c r="F443" i="11"/>
  <c r="F442" i="11" s="1"/>
  <c r="F441" i="11" s="1"/>
  <c r="F440" i="11" s="1"/>
  <c r="F439" i="11" s="1"/>
  <c r="F437" i="11"/>
  <c r="F436" i="11" s="1"/>
  <c r="F47" i="11"/>
  <c r="E202" i="26"/>
  <c r="G214" i="26"/>
  <c r="F214" i="26"/>
  <c r="E214" i="26"/>
  <c r="G212" i="26"/>
  <c r="F212" i="26"/>
  <c r="E212" i="26"/>
  <c r="F211" i="26"/>
  <c r="F210" i="26" s="1"/>
  <c r="F209" i="26" s="1"/>
  <c r="F208" i="26" s="1"/>
  <c r="E211" i="26" l="1"/>
  <c r="E210" i="26" s="1"/>
  <c r="E209" i="26" s="1"/>
  <c r="E208" i="26" s="1"/>
  <c r="G211" i="26"/>
  <c r="G210" i="26" s="1"/>
  <c r="G209" i="26" s="1"/>
  <c r="G208" i="26" s="1"/>
  <c r="E35" i="26"/>
  <c r="E34" i="26" s="1"/>
  <c r="F35" i="26"/>
  <c r="F34" i="26" s="1"/>
  <c r="G35" i="26"/>
  <c r="G34" i="26" s="1"/>
  <c r="G30" i="26"/>
  <c r="G29" i="26" s="1"/>
  <c r="G28" i="26" s="1"/>
  <c r="G27" i="26" s="1"/>
  <c r="G26" i="26" s="1"/>
  <c r="F30" i="26"/>
  <c r="F29" i="26" s="1"/>
  <c r="F28" i="26" s="1"/>
  <c r="F27" i="26" s="1"/>
  <c r="F26" i="26" s="1"/>
  <c r="E30" i="26"/>
  <c r="E29" i="26"/>
  <c r="E28" i="26" s="1"/>
  <c r="E27" i="26" s="1"/>
  <c r="E26" i="26" s="1"/>
  <c r="G24" i="26"/>
  <c r="G23" i="26" s="1"/>
  <c r="G22" i="26" s="1"/>
  <c r="G21" i="26" s="1"/>
  <c r="G20" i="26" s="1"/>
  <c r="F24" i="26"/>
  <c r="E24" i="26"/>
  <c r="E23" i="26" s="1"/>
  <c r="E22" i="26" s="1"/>
  <c r="E21" i="26" s="1"/>
  <c r="E20" i="26" s="1"/>
  <c r="F23" i="26"/>
  <c r="F22" i="26" s="1"/>
  <c r="F21" i="26" s="1"/>
  <c r="F20" i="26" s="1"/>
  <c r="G18" i="26"/>
  <c r="F18" i="26"/>
  <c r="F17" i="26" s="1"/>
  <c r="F16" i="26" s="1"/>
  <c r="F15" i="26" s="1"/>
  <c r="F14" i="26" s="1"/>
  <c r="F13" i="26" s="1"/>
  <c r="E18" i="26"/>
  <c r="G17" i="26"/>
  <c r="G16" i="26" s="1"/>
  <c r="G15" i="26" s="1"/>
  <c r="G14" i="26" s="1"/>
  <c r="G13" i="26" s="1"/>
  <c r="E17" i="26"/>
  <c r="E16" i="26" s="1"/>
  <c r="E15" i="26" s="1"/>
  <c r="E14" i="26" s="1"/>
  <c r="E13" i="26" l="1"/>
  <c r="E26" i="22" l="1"/>
  <c r="E25" i="22" s="1"/>
  <c r="E24" i="22" s="1"/>
  <c r="E28" i="22"/>
  <c r="E29" i="22"/>
  <c r="E30" i="22"/>
  <c r="C30" i="22"/>
  <c r="C29" i="22" s="1"/>
  <c r="F67" i="11" l="1"/>
  <c r="F39" i="11"/>
  <c r="D30" i="22" l="1"/>
  <c r="D29" i="22" s="1"/>
  <c r="D28" i="22" s="1"/>
  <c r="D26" i="22"/>
  <c r="D25" i="22" s="1"/>
  <c r="D24" i="22" s="1"/>
  <c r="F339" i="29"/>
  <c r="F338" i="29" s="1"/>
  <c r="F337" i="29" s="1"/>
  <c r="G335" i="29"/>
  <c r="F335" i="29"/>
  <c r="F171" i="33"/>
  <c r="F170" i="33" s="1"/>
  <c r="G387" i="29"/>
  <c r="F387" i="29"/>
  <c r="F64" i="11"/>
  <c r="F63" i="11" s="1"/>
  <c r="F66" i="11"/>
  <c r="F326" i="11"/>
  <c r="F325" i="11" s="1"/>
  <c r="F139" i="11"/>
  <c r="F45" i="11"/>
  <c r="F44" i="11" s="1"/>
  <c r="E200" i="26"/>
  <c r="E199" i="26" s="1"/>
  <c r="E198" i="26" s="1"/>
  <c r="E230" i="26"/>
  <c r="E229" i="26" s="1"/>
  <c r="E228" i="26" s="1"/>
  <c r="E226" i="26"/>
  <c r="E225" i="26" s="1"/>
  <c r="E224" i="26" s="1"/>
  <c r="F62" i="11" l="1"/>
  <c r="F323" i="11"/>
  <c r="F322" i="11" s="1"/>
  <c r="F321" i="11" s="1"/>
  <c r="F324" i="11"/>
  <c r="D29" i="27" l="1"/>
  <c r="C29" i="27"/>
  <c r="C29" i="3"/>
  <c r="C20" i="25"/>
  <c r="D20" i="25"/>
  <c r="D37" i="25"/>
  <c r="C37" i="25"/>
  <c r="C37" i="2"/>
  <c r="F242" i="11" l="1"/>
  <c r="F241" i="11" s="1"/>
  <c r="F240" i="11" s="1"/>
  <c r="F246" i="11"/>
  <c r="F245" i="11" s="1"/>
  <c r="F244" i="11" s="1"/>
  <c r="E59" i="26"/>
  <c r="E58" i="26" s="1"/>
  <c r="E62" i="26"/>
  <c r="E61" i="26" s="1"/>
  <c r="F239" i="11" l="1"/>
  <c r="F238" i="11" s="1"/>
  <c r="E57" i="26"/>
  <c r="G39" i="33"/>
  <c r="F39" i="33"/>
  <c r="G44" i="29" l="1"/>
  <c r="F44" i="29"/>
  <c r="F130" i="29"/>
  <c r="G149" i="29"/>
  <c r="G148" i="29" s="1"/>
  <c r="G147" i="29" s="1"/>
  <c r="G146" i="29" s="1"/>
  <c r="F149" i="29"/>
  <c r="F148" i="29" s="1"/>
  <c r="F147" i="29" s="1"/>
  <c r="F146" i="29" s="1"/>
  <c r="G133" i="29"/>
  <c r="F133" i="29"/>
  <c r="G130" i="29"/>
  <c r="G169" i="29"/>
  <c r="F169" i="29"/>
  <c r="G176" i="29" l="1"/>
  <c r="G175" i="29" s="1"/>
  <c r="G174" i="29" s="1"/>
  <c r="G173" i="29" s="1"/>
  <c r="G172" i="29" s="1"/>
  <c r="F176" i="29"/>
  <c r="F175" i="29" s="1"/>
  <c r="F174" i="29" s="1"/>
  <c r="F173" i="29" s="1"/>
  <c r="F172" i="29" s="1"/>
  <c r="F41" i="11" l="1"/>
  <c r="F146" i="11"/>
  <c r="F135" i="11"/>
  <c r="K136" i="11"/>
  <c r="L136" i="11"/>
  <c r="F132" i="11"/>
  <c r="F151" i="11" l="1"/>
  <c r="F150" i="11" s="1"/>
  <c r="F149" i="11" s="1"/>
  <c r="F148" i="11" s="1"/>
  <c r="F228" i="11"/>
  <c r="F227" i="11" s="1"/>
  <c r="F226" i="11" s="1"/>
  <c r="F225" i="11" s="1"/>
  <c r="F224" i="11" s="1"/>
  <c r="D14" i="25" l="1"/>
  <c r="C14" i="25"/>
  <c r="C14" i="2"/>
  <c r="C13" i="2" s="1"/>
  <c r="C28" i="2" l="1"/>
  <c r="G397" i="29"/>
  <c r="G396" i="29" s="1"/>
  <c r="G395" i="29" s="1"/>
  <c r="G394" i="29" s="1"/>
  <c r="G393" i="29" s="1"/>
  <c r="G392" i="29" s="1"/>
  <c r="G391" i="29" s="1"/>
  <c r="G390" i="29" s="1"/>
  <c r="F397" i="29"/>
  <c r="F396" i="29" s="1"/>
  <c r="F395" i="29" s="1"/>
  <c r="F394" i="29" s="1"/>
  <c r="F393" i="29" s="1"/>
  <c r="F392" i="29" s="1"/>
  <c r="F391" i="29" s="1"/>
  <c r="F390" i="29" s="1"/>
  <c r="G386" i="29"/>
  <c r="G385" i="29" s="1"/>
  <c r="G384" i="29" s="1"/>
  <c r="G383" i="29" s="1"/>
  <c r="G382" i="29" s="1"/>
  <c r="F386" i="29"/>
  <c r="F385" i="29" s="1"/>
  <c r="F384" i="29" s="1"/>
  <c r="F383" i="29" s="1"/>
  <c r="F382" i="29" s="1"/>
  <c r="G377" i="29"/>
  <c r="F377" i="29"/>
  <c r="G371" i="29"/>
  <c r="G370" i="29" s="1"/>
  <c r="G369" i="29" s="1"/>
  <c r="F371" i="29"/>
  <c r="F370" i="29" s="1"/>
  <c r="F369" i="29" s="1"/>
  <c r="G354" i="29"/>
  <c r="G353" i="29" s="1"/>
  <c r="G352" i="29" s="1"/>
  <c r="G351" i="29" s="1"/>
  <c r="F354" i="29"/>
  <c r="F353" i="29" s="1"/>
  <c r="F352" i="29" s="1"/>
  <c r="F351" i="29" s="1"/>
  <c r="G334" i="29"/>
  <c r="G333" i="29" s="1"/>
  <c r="F334" i="29"/>
  <c r="F333" i="29" s="1"/>
  <c r="G321" i="29"/>
  <c r="F321" i="29"/>
  <c r="G317" i="29"/>
  <c r="F317" i="29"/>
  <c r="G296" i="29"/>
  <c r="G295" i="29" s="1"/>
  <c r="G294" i="29" s="1"/>
  <c r="G293" i="29" s="1"/>
  <c r="G292" i="29" s="1"/>
  <c r="F296" i="29"/>
  <c r="F295" i="29" s="1"/>
  <c r="F294" i="29" s="1"/>
  <c r="F293" i="29" s="1"/>
  <c r="F292" i="29" s="1"/>
  <c r="G289" i="29"/>
  <c r="G288" i="29" s="1"/>
  <c r="G287" i="29" s="1"/>
  <c r="G286" i="29" s="1"/>
  <c r="F289" i="29"/>
  <c r="F288" i="29" s="1"/>
  <c r="F287" i="29" s="1"/>
  <c r="F286" i="29" s="1"/>
  <c r="G284" i="29"/>
  <c r="G283" i="29" s="1"/>
  <c r="G282" i="29" s="1"/>
  <c r="G281" i="29" s="1"/>
  <c r="G280" i="29" s="1"/>
  <c r="F284" i="29"/>
  <c r="F283" i="29" s="1"/>
  <c r="F282" i="29" s="1"/>
  <c r="F281" i="29" s="1"/>
  <c r="F280" i="29" s="1"/>
  <c r="G274" i="29"/>
  <c r="G273" i="29" s="1"/>
  <c r="G272" i="29" s="1"/>
  <c r="G271" i="29" s="1"/>
  <c r="G270" i="29" s="1"/>
  <c r="G269" i="29" s="1"/>
  <c r="F274" i="29"/>
  <c r="F273" i="29" s="1"/>
  <c r="F272" i="29" s="1"/>
  <c r="F271" i="29" s="1"/>
  <c r="F270" i="29" s="1"/>
  <c r="F269" i="29" s="1"/>
  <c r="G266" i="29"/>
  <c r="G265" i="29" s="1"/>
  <c r="G264" i="29" s="1"/>
  <c r="G263" i="29" s="1"/>
  <c r="G262" i="29" s="1"/>
  <c r="G261" i="29" s="1"/>
  <c r="F266" i="29"/>
  <c r="F265" i="29" s="1"/>
  <c r="F264" i="29" s="1"/>
  <c r="F263" i="29" s="1"/>
  <c r="F262" i="29" s="1"/>
  <c r="F261" i="29" s="1"/>
  <c r="F256" i="29"/>
  <c r="F255" i="29" s="1"/>
  <c r="F254" i="29" s="1"/>
  <c r="F253" i="29" s="1"/>
  <c r="F252" i="29" s="1"/>
  <c r="F251" i="29" s="1"/>
  <c r="G256" i="29"/>
  <c r="G255" i="29" s="1"/>
  <c r="G254" i="29" s="1"/>
  <c r="G253" i="29" s="1"/>
  <c r="G252" i="29" s="1"/>
  <c r="G251" i="29" s="1"/>
  <c r="G248" i="29"/>
  <c r="G247" i="29" s="1"/>
  <c r="G246" i="29" s="1"/>
  <c r="G245" i="29" s="1"/>
  <c r="G244" i="29" s="1"/>
  <c r="F248" i="29"/>
  <c r="F247" i="29" s="1"/>
  <c r="F246" i="29" s="1"/>
  <c r="F245" i="29" s="1"/>
  <c r="F244" i="29" s="1"/>
  <c r="G241" i="29"/>
  <c r="G240" i="29" s="1"/>
  <c r="G239" i="29" s="1"/>
  <c r="G238" i="29" s="1"/>
  <c r="F241" i="29"/>
  <c r="F240" i="29" s="1"/>
  <c r="F239" i="29" s="1"/>
  <c r="F238" i="29" s="1"/>
  <c r="G231" i="29"/>
  <c r="G230" i="29" s="1"/>
  <c r="G229" i="29" s="1"/>
  <c r="F231" i="29"/>
  <c r="F230" i="29" s="1"/>
  <c r="F229" i="29" s="1"/>
  <c r="G217" i="29"/>
  <c r="G216" i="29" s="1"/>
  <c r="G215" i="29" s="1"/>
  <c r="G214" i="29" s="1"/>
  <c r="G213" i="29" s="1"/>
  <c r="F217" i="29"/>
  <c r="F216" i="29" s="1"/>
  <c r="F215" i="29" s="1"/>
  <c r="F214" i="29" s="1"/>
  <c r="F213" i="29" s="1"/>
  <c r="G208" i="29"/>
  <c r="F208" i="29"/>
  <c r="G197" i="29"/>
  <c r="G196" i="29" s="1"/>
  <c r="G195" i="29" s="1"/>
  <c r="G194" i="29" s="1"/>
  <c r="G193" i="29" s="1"/>
  <c r="G192" i="29" s="1"/>
  <c r="F197" i="29"/>
  <c r="F196" i="29" s="1"/>
  <c r="F195" i="29" s="1"/>
  <c r="F194" i="29" s="1"/>
  <c r="F193" i="29" s="1"/>
  <c r="F192" i="29" s="1"/>
  <c r="F183" i="29"/>
  <c r="F182" i="29" s="1"/>
  <c r="F181" i="29" s="1"/>
  <c r="F180" i="29" s="1"/>
  <c r="F179" i="29" s="1"/>
  <c r="F178" i="29" s="1"/>
  <c r="G183" i="29"/>
  <c r="G182" i="29" s="1"/>
  <c r="G181" i="29" s="1"/>
  <c r="G180" i="29" s="1"/>
  <c r="G179" i="29" s="1"/>
  <c r="G178" i="29" s="1"/>
  <c r="G168" i="29"/>
  <c r="G167" i="29" s="1"/>
  <c r="F168" i="29"/>
  <c r="F167" i="29" s="1"/>
  <c r="G164" i="29"/>
  <c r="G163" i="29" s="1"/>
  <c r="G162" i="29" s="1"/>
  <c r="G161" i="29" s="1"/>
  <c r="F164" i="29"/>
  <c r="F163" i="29" s="1"/>
  <c r="F162" i="29" s="1"/>
  <c r="F161" i="29" s="1"/>
  <c r="G158" i="29"/>
  <c r="G157" i="29" s="1"/>
  <c r="G156" i="29" s="1"/>
  <c r="G155" i="29" s="1"/>
  <c r="F158" i="29"/>
  <c r="F157" i="29" s="1"/>
  <c r="F156" i="29" s="1"/>
  <c r="F155" i="29" s="1"/>
  <c r="G136" i="29"/>
  <c r="G129" i="29" s="1"/>
  <c r="F136" i="29"/>
  <c r="F129" i="29" s="1"/>
  <c r="G122" i="29"/>
  <c r="G121" i="29" s="1"/>
  <c r="G120" i="29" s="1"/>
  <c r="G119" i="29" s="1"/>
  <c r="G118" i="29" s="1"/>
  <c r="G117" i="29" s="1"/>
  <c r="F122" i="29"/>
  <c r="F121" i="29" s="1"/>
  <c r="F120" i="29" s="1"/>
  <c r="F119" i="29" s="1"/>
  <c r="F118" i="29" s="1"/>
  <c r="F117" i="29" s="1"/>
  <c r="G112" i="29"/>
  <c r="G111" i="29" s="1"/>
  <c r="F112" i="29"/>
  <c r="F111" i="29" s="1"/>
  <c r="G92" i="29"/>
  <c r="G91" i="29" s="1"/>
  <c r="G90" i="29" s="1"/>
  <c r="G89" i="29" s="1"/>
  <c r="G88" i="29" s="1"/>
  <c r="G87" i="29" s="1"/>
  <c r="F92" i="29"/>
  <c r="F91" i="29" s="1"/>
  <c r="F90" i="29" s="1"/>
  <c r="F89" i="29" s="1"/>
  <c r="F88" i="29" s="1"/>
  <c r="F87" i="29" s="1"/>
  <c r="G85" i="29"/>
  <c r="G84" i="29" s="1"/>
  <c r="G83" i="29" s="1"/>
  <c r="G82" i="29" s="1"/>
  <c r="G81" i="29" s="1"/>
  <c r="F85" i="29"/>
  <c r="F84" i="29" s="1"/>
  <c r="F83" i="29" s="1"/>
  <c r="F82" i="29" s="1"/>
  <c r="F81" i="29" s="1"/>
  <c r="G77" i="29"/>
  <c r="G76" i="29" s="1"/>
  <c r="G75" i="29" s="1"/>
  <c r="G74" i="29" s="1"/>
  <c r="F77" i="29"/>
  <c r="F76" i="29" s="1"/>
  <c r="F75" i="29" s="1"/>
  <c r="F74" i="29" s="1"/>
  <c r="G71" i="29"/>
  <c r="F71" i="29"/>
  <c r="F69" i="29"/>
  <c r="G69" i="29"/>
  <c r="G60" i="29"/>
  <c r="F60" i="29"/>
  <c r="G43" i="29"/>
  <c r="F43" i="29"/>
  <c r="L486" i="11"/>
  <c r="L485" i="11" s="1"/>
  <c r="L484" i="11" s="1"/>
  <c r="L483" i="11" s="1"/>
  <c r="L482" i="11" s="1"/>
  <c r="L481" i="11" s="1"/>
  <c r="L480" i="11" s="1"/>
  <c r="L479" i="11" s="1"/>
  <c r="L478" i="11" s="1"/>
  <c r="K486" i="11"/>
  <c r="K485" i="11" s="1"/>
  <c r="K484" i="11" s="1"/>
  <c r="K483" i="11" s="1"/>
  <c r="K482" i="11" s="1"/>
  <c r="K481" i="11" s="1"/>
  <c r="K480" i="11" s="1"/>
  <c r="K479" i="11" s="1"/>
  <c r="K478" i="11" s="1"/>
  <c r="F485" i="11"/>
  <c r="F484" i="11" s="1"/>
  <c r="F483" i="11" s="1"/>
  <c r="F482" i="11" s="1"/>
  <c r="F481" i="11" s="1"/>
  <c r="F480" i="11" s="1"/>
  <c r="F479" i="11" s="1"/>
  <c r="F478" i="11" s="1"/>
  <c r="J483" i="11"/>
  <c r="I483" i="11"/>
  <c r="H483" i="11"/>
  <c r="J482" i="11"/>
  <c r="J478" i="11" s="1"/>
  <c r="I482" i="11"/>
  <c r="I478" i="11" s="1"/>
  <c r="H482" i="11"/>
  <c r="H478" i="11" s="1"/>
  <c r="L476" i="11"/>
  <c r="L475" i="11" s="1"/>
  <c r="L474" i="11" s="1"/>
  <c r="L473" i="11" s="1"/>
  <c r="L472" i="11" s="1"/>
  <c r="L471" i="11" s="1"/>
  <c r="L470" i="11" s="1"/>
  <c r="K476" i="11"/>
  <c r="K475" i="11" s="1"/>
  <c r="K474" i="11" s="1"/>
  <c r="K473" i="11" s="1"/>
  <c r="K472" i="11" s="1"/>
  <c r="K471" i="11" s="1"/>
  <c r="K470" i="11" s="1"/>
  <c r="F475" i="11"/>
  <c r="F474" i="11" s="1"/>
  <c r="F473" i="11" s="1"/>
  <c r="F472" i="11" s="1"/>
  <c r="F471" i="11" s="1"/>
  <c r="F470" i="11" s="1"/>
  <c r="L466" i="11"/>
  <c r="L465" i="11" s="1"/>
  <c r="K466" i="11"/>
  <c r="K465" i="11" s="1"/>
  <c r="F465" i="11"/>
  <c r="L460" i="11"/>
  <c r="L459" i="11" s="1"/>
  <c r="L458" i="11" s="1"/>
  <c r="L457" i="11" s="1"/>
  <c r="K460" i="11"/>
  <c r="K459" i="11" s="1"/>
  <c r="K458" i="11" s="1"/>
  <c r="K457" i="11" s="1"/>
  <c r="F459" i="11"/>
  <c r="F458" i="11" s="1"/>
  <c r="F457" i="11" s="1"/>
  <c r="L455" i="11"/>
  <c r="K455" i="11"/>
  <c r="L452" i="11"/>
  <c r="K452" i="11"/>
  <c r="F451" i="11"/>
  <c r="F450" i="11" s="1"/>
  <c r="J447" i="11"/>
  <c r="I447" i="11"/>
  <c r="H447" i="11"/>
  <c r="L438" i="11"/>
  <c r="K438" i="11"/>
  <c r="L432" i="11"/>
  <c r="K432" i="11"/>
  <c r="L429" i="11"/>
  <c r="L428" i="11" s="1"/>
  <c r="L427" i="11" s="1"/>
  <c r="K429" i="11"/>
  <c r="F428" i="11"/>
  <c r="F427" i="11" s="1"/>
  <c r="J424" i="11"/>
  <c r="I424" i="11"/>
  <c r="H424" i="11"/>
  <c r="L422" i="11"/>
  <c r="L421" i="11" s="1"/>
  <c r="K422" i="11"/>
  <c r="K421" i="11" s="1"/>
  <c r="F422" i="11"/>
  <c r="F421" i="11" s="1"/>
  <c r="L416" i="11"/>
  <c r="L415" i="11" s="1"/>
  <c r="L414" i="11" s="1"/>
  <c r="L413" i="11" s="1"/>
  <c r="L412" i="11" s="1"/>
  <c r="K416" i="11"/>
  <c r="K415" i="11" s="1"/>
  <c r="K414" i="11" s="1"/>
  <c r="K413" i="11" s="1"/>
  <c r="K412" i="11" s="1"/>
  <c r="F415" i="11"/>
  <c r="F414" i="11" s="1"/>
  <c r="F413" i="11" s="1"/>
  <c r="F412" i="11" s="1"/>
  <c r="J413" i="11"/>
  <c r="J369" i="11" s="1"/>
  <c r="I413" i="11"/>
  <c r="I369" i="11" s="1"/>
  <c r="H413" i="11"/>
  <c r="H369" i="11" s="1"/>
  <c r="L408" i="11"/>
  <c r="K408" i="11"/>
  <c r="L406" i="11"/>
  <c r="K406" i="11"/>
  <c r="L404" i="11"/>
  <c r="K404" i="11"/>
  <c r="L401" i="11"/>
  <c r="L400" i="11" s="1"/>
  <c r="K401" i="11"/>
  <c r="K400" i="11" s="1"/>
  <c r="F400" i="11"/>
  <c r="L387" i="11"/>
  <c r="L386" i="11" s="1"/>
  <c r="L385" i="11" s="1"/>
  <c r="L384" i="11" s="1"/>
  <c r="K387" i="11"/>
  <c r="K386" i="11" s="1"/>
  <c r="K385" i="11" s="1"/>
  <c r="K384" i="11" s="1"/>
  <c r="F386" i="11"/>
  <c r="L380" i="11"/>
  <c r="K380" i="11"/>
  <c r="L378" i="11"/>
  <c r="K378" i="11"/>
  <c r="L375" i="11"/>
  <c r="K375" i="11"/>
  <c r="L366" i="11"/>
  <c r="L365" i="11" s="1"/>
  <c r="L364" i="11" s="1"/>
  <c r="L363" i="11" s="1"/>
  <c r="L362" i="11" s="1"/>
  <c r="L361" i="11" s="1"/>
  <c r="K366" i="11"/>
  <c r="K365" i="11" s="1"/>
  <c r="K364" i="11" s="1"/>
  <c r="K363" i="11" s="1"/>
  <c r="K362" i="11" s="1"/>
  <c r="K361" i="11" s="1"/>
  <c r="F366" i="11"/>
  <c r="F365" i="11" s="1"/>
  <c r="F364" i="11" s="1"/>
  <c r="F363" i="11" s="1"/>
  <c r="F362" i="11" s="1"/>
  <c r="F361" i="11" s="1"/>
  <c r="L359" i="11"/>
  <c r="L358" i="11" s="1"/>
  <c r="L357" i="11" s="1"/>
  <c r="L356" i="11" s="1"/>
  <c r="L355" i="11" s="1"/>
  <c r="K359" i="11"/>
  <c r="K358" i="11" s="1"/>
  <c r="K357" i="11" s="1"/>
  <c r="K356" i="11" s="1"/>
  <c r="K355" i="11" s="1"/>
  <c r="F358" i="11"/>
  <c r="F357" i="11" s="1"/>
  <c r="F356" i="11" s="1"/>
  <c r="F355" i="11" s="1"/>
  <c r="L353" i="11"/>
  <c r="L352" i="11" s="1"/>
  <c r="L351" i="11" s="1"/>
  <c r="L350" i="11" s="1"/>
  <c r="L349" i="11" s="1"/>
  <c r="K353" i="11"/>
  <c r="K352" i="11" s="1"/>
  <c r="K351" i="11" s="1"/>
  <c r="K350" i="11" s="1"/>
  <c r="K349" i="11" s="1"/>
  <c r="F353" i="11"/>
  <c r="F352" i="11" s="1"/>
  <c r="F351" i="11" s="1"/>
  <c r="F350" i="11" s="1"/>
  <c r="F349" i="11" s="1"/>
  <c r="L344" i="11"/>
  <c r="L343" i="11" s="1"/>
  <c r="L342" i="11" s="1"/>
  <c r="L341" i="11" s="1"/>
  <c r="L340" i="11" s="1"/>
  <c r="L339" i="11" s="1"/>
  <c r="L338" i="11" s="1"/>
  <c r="K344" i="11"/>
  <c r="K343" i="11" s="1"/>
  <c r="K342" i="11" s="1"/>
  <c r="K341" i="11" s="1"/>
  <c r="K340" i="11" s="1"/>
  <c r="K339" i="11" s="1"/>
  <c r="K338" i="11" s="1"/>
  <c r="F343" i="11"/>
  <c r="F342" i="11" s="1"/>
  <c r="F341" i="11" s="1"/>
  <c r="F340" i="11" s="1"/>
  <c r="F339" i="11" s="1"/>
  <c r="F338" i="11" s="1"/>
  <c r="L336" i="11"/>
  <c r="L335" i="11" s="1"/>
  <c r="L334" i="11" s="1"/>
  <c r="L333" i="11" s="1"/>
  <c r="L332" i="11" s="1"/>
  <c r="L331" i="11" s="1"/>
  <c r="L330" i="11" s="1"/>
  <c r="K336" i="11"/>
  <c r="K335" i="11" s="1"/>
  <c r="K334" i="11" s="1"/>
  <c r="K333" i="11" s="1"/>
  <c r="K332" i="11" s="1"/>
  <c r="K331" i="11" s="1"/>
  <c r="K330" i="11" s="1"/>
  <c r="F335" i="11"/>
  <c r="F334" i="11" s="1"/>
  <c r="F333" i="11" s="1"/>
  <c r="F332" i="11" s="1"/>
  <c r="F331" i="11" s="1"/>
  <c r="F330" i="11" s="1"/>
  <c r="L319" i="11"/>
  <c r="L318" i="11" s="1"/>
  <c r="L317" i="11" s="1"/>
  <c r="L316" i="11" s="1"/>
  <c r="L315" i="11" s="1"/>
  <c r="L314" i="11" s="1"/>
  <c r="L313" i="11" s="1"/>
  <c r="K319" i="11"/>
  <c r="K318" i="11" s="1"/>
  <c r="K317" i="11" s="1"/>
  <c r="K316" i="11" s="1"/>
  <c r="K315" i="11" s="1"/>
  <c r="K314" i="11" s="1"/>
  <c r="K313" i="11" s="1"/>
  <c r="F318" i="11"/>
  <c r="F317" i="11" s="1"/>
  <c r="F316" i="11" s="1"/>
  <c r="F315" i="11" s="1"/>
  <c r="F314" i="11" s="1"/>
  <c r="F313" i="11" s="1"/>
  <c r="L310" i="11"/>
  <c r="L309" i="11" s="1"/>
  <c r="L308" i="11" s="1"/>
  <c r="L307" i="11" s="1"/>
  <c r="L306" i="11" s="1"/>
  <c r="K310" i="11"/>
  <c r="K309" i="11" s="1"/>
  <c r="K308" i="11" s="1"/>
  <c r="K307" i="11" s="1"/>
  <c r="K306" i="11" s="1"/>
  <c r="F310" i="11"/>
  <c r="F309" i="11" s="1"/>
  <c r="F308" i="11" s="1"/>
  <c r="F307" i="11" s="1"/>
  <c r="F306" i="11" s="1"/>
  <c r="L304" i="11"/>
  <c r="L303" i="11" s="1"/>
  <c r="L302" i="11" s="1"/>
  <c r="L301" i="11" s="1"/>
  <c r="L300" i="11" s="1"/>
  <c r="K304" i="11"/>
  <c r="K303" i="11" s="1"/>
  <c r="K302" i="11" s="1"/>
  <c r="K301" i="11" s="1"/>
  <c r="K300" i="11" s="1"/>
  <c r="F303" i="11"/>
  <c r="F302" i="11" s="1"/>
  <c r="F301" i="11" s="1"/>
  <c r="F300" i="11" s="1"/>
  <c r="L294" i="11"/>
  <c r="L293" i="11" s="1"/>
  <c r="L292" i="11" s="1"/>
  <c r="L291" i="11" s="1"/>
  <c r="K294" i="11"/>
  <c r="K293" i="11" s="1"/>
  <c r="K292" i="11" s="1"/>
  <c r="K291" i="11" s="1"/>
  <c r="F293" i="11"/>
  <c r="F291" i="11" s="1"/>
  <c r="L289" i="11"/>
  <c r="K289" i="11"/>
  <c r="L286" i="11"/>
  <c r="K286" i="11"/>
  <c r="K285" i="11" s="1"/>
  <c r="K284" i="11" s="1"/>
  <c r="L279" i="11"/>
  <c r="L278" i="11" s="1"/>
  <c r="L277" i="11" s="1"/>
  <c r="L276" i="11" s="1"/>
  <c r="L275" i="11" s="1"/>
  <c r="K279" i="11"/>
  <c r="K278" i="11" s="1"/>
  <c r="K277" i="11" s="1"/>
  <c r="K276" i="11" s="1"/>
  <c r="K275" i="11" s="1"/>
  <c r="F279" i="11"/>
  <c r="F278" i="11" s="1"/>
  <c r="F277" i="11" s="1"/>
  <c r="F276" i="11" s="1"/>
  <c r="F275" i="11" s="1"/>
  <c r="L271" i="11"/>
  <c r="L270" i="11" s="1"/>
  <c r="L269" i="11" s="1"/>
  <c r="L268" i="11" s="1"/>
  <c r="L267" i="11" s="1"/>
  <c r="K271" i="11"/>
  <c r="K270" i="11" s="1"/>
  <c r="K269" i="11" s="1"/>
  <c r="K268" i="11" s="1"/>
  <c r="K267" i="11" s="1"/>
  <c r="F270" i="11"/>
  <c r="J264" i="11"/>
  <c r="H264" i="11"/>
  <c r="L260" i="11"/>
  <c r="L259" i="11" s="1"/>
  <c r="L258" i="11" s="1"/>
  <c r="L257" i="11" s="1"/>
  <c r="L256" i="11" s="1"/>
  <c r="L255" i="11" s="1"/>
  <c r="L254" i="11" s="1"/>
  <c r="K260" i="11"/>
  <c r="K259" i="11" s="1"/>
  <c r="K258" i="11" s="1"/>
  <c r="K257" i="11" s="1"/>
  <c r="K256" i="11" s="1"/>
  <c r="K255" i="11" s="1"/>
  <c r="K254" i="11" s="1"/>
  <c r="F259" i="11"/>
  <c r="F258" i="11" s="1"/>
  <c r="F257" i="11" s="1"/>
  <c r="F256" i="11" s="1"/>
  <c r="F255" i="11" s="1"/>
  <c r="F254" i="11" s="1"/>
  <c r="J255" i="11"/>
  <c r="J249" i="11" s="1"/>
  <c r="I255" i="11"/>
  <c r="I249" i="11" s="1"/>
  <c r="I248" i="11" s="1"/>
  <c r="H255" i="11"/>
  <c r="H249" i="11" s="1"/>
  <c r="L236" i="11"/>
  <c r="L235" i="11" s="1"/>
  <c r="L234" i="11" s="1"/>
  <c r="L233" i="11" s="1"/>
  <c r="L232" i="11" s="1"/>
  <c r="L231" i="11" s="1"/>
  <c r="L230" i="11" s="1"/>
  <c r="K236" i="11"/>
  <c r="K235" i="11" s="1"/>
  <c r="K234" i="11" s="1"/>
  <c r="K233" i="11" s="1"/>
  <c r="K232" i="11" s="1"/>
  <c r="K231" i="11" s="1"/>
  <c r="K230" i="11" s="1"/>
  <c r="F236" i="11"/>
  <c r="F235" i="11" s="1"/>
  <c r="F234" i="11" s="1"/>
  <c r="F233" i="11" s="1"/>
  <c r="F232" i="11" s="1"/>
  <c r="F231" i="11" s="1"/>
  <c r="F230" i="11" s="1"/>
  <c r="L217" i="11"/>
  <c r="L216" i="11" s="1"/>
  <c r="L215" i="11" s="1"/>
  <c r="L214" i="11" s="1"/>
  <c r="K217" i="11"/>
  <c r="K216" i="11" s="1"/>
  <c r="K215" i="11" s="1"/>
  <c r="K214" i="11" s="1"/>
  <c r="F217" i="11"/>
  <c r="F216" i="11" s="1"/>
  <c r="F215" i="11" s="1"/>
  <c r="F214" i="11" s="1"/>
  <c r="L212" i="11"/>
  <c r="K212" i="11"/>
  <c r="F212" i="11"/>
  <c r="L209" i="11"/>
  <c r="K209" i="11"/>
  <c r="F209" i="11"/>
  <c r="L203" i="11"/>
  <c r="L202" i="11" s="1"/>
  <c r="L201" i="11" s="1"/>
  <c r="L200" i="11" s="1"/>
  <c r="L199" i="11" s="1"/>
  <c r="K203" i="11"/>
  <c r="K202" i="11" s="1"/>
  <c r="K201" i="11" s="1"/>
  <c r="K200" i="11" s="1"/>
  <c r="K199" i="11" s="1"/>
  <c r="F203" i="11"/>
  <c r="F202" i="11" s="1"/>
  <c r="F201" i="11" s="1"/>
  <c r="F200" i="11" s="1"/>
  <c r="F199" i="11" s="1"/>
  <c r="L197" i="11"/>
  <c r="L196" i="11" s="1"/>
  <c r="K197" i="11"/>
  <c r="K196" i="11" s="1"/>
  <c r="F197" i="11"/>
  <c r="F196" i="11" s="1"/>
  <c r="L194" i="11"/>
  <c r="L193" i="11" s="1"/>
  <c r="K194" i="11"/>
  <c r="K193" i="11" s="1"/>
  <c r="J194" i="11"/>
  <c r="J193" i="11" s="1"/>
  <c r="I194" i="11"/>
  <c r="I193" i="11" s="1"/>
  <c r="H194" i="11"/>
  <c r="H193" i="11" s="1"/>
  <c r="F194" i="11"/>
  <c r="F193" i="11" s="1"/>
  <c r="L191" i="11"/>
  <c r="L190" i="11" s="1"/>
  <c r="K191" i="11"/>
  <c r="K190" i="11" s="1"/>
  <c r="F191" i="11"/>
  <c r="F190" i="11" s="1"/>
  <c r="I190" i="11"/>
  <c r="L188" i="11"/>
  <c r="L187" i="11" s="1"/>
  <c r="L186" i="11" s="1"/>
  <c r="L185" i="11" s="1"/>
  <c r="L184" i="11" s="1"/>
  <c r="K188" i="11"/>
  <c r="K187" i="11" s="1"/>
  <c r="K186" i="11" s="1"/>
  <c r="K185" i="11" s="1"/>
  <c r="K184" i="11" s="1"/>
  <c r="F188" i="11"/>
  <c r="F187" i="11" s="1"/>
  <c r="F186" i="11" s="1"/>
  <c r="F185" i="11" s="1"/>
  <c r="F184" i="11" s="1"/>
  <c r="L180" i="11"/>
  <c r="L179" i="11" s="1"/>
  <c r="L178" i="11" s="1"/>
  <c r="L177" i="11" s="1"/>
  <c r="L176" i="11" s="1"/>
  <c r="K180" i="11"/>
  <c r="K179" i="11" s="1"/>
  <c r="K178" i="11" s="1"/>
  <c r="K177" i="11" s="1"/>
  <c r="K176" i="11" s="1"/>
  <c r="F179" i="11"/>
  <c r="L174" i="11"/>
  <c r="L173" i="11" s="1"/>
  <c r="L172" i="11" s="1"/>
  <c r="L171" i="11" s="1"/>
  <c r="L170" i="11" s="1"/>
  <c r="K174" i="11"/>
  <c r="K173" i="11" s="1"/>
  <c r="K172" i="11" s="1"/>
  <c r="K171" i="11" s="1"/>
  <c r="K170" i="11" s="1"/>
  <c r="F173" i="11"/>
  <c r="F172" i="11" s="1"/>
  <c r="F171" i="11" s="1"/>
  <c r="F170" i="11" s="1"/>
  <c r="L168" i="11"/>
  <c r="L167" i="11" s="1"/>
  <c r="L166" i="11" s="1"/>
  <c r="L165" i="11" s="1"/>
  <c r="L164" i="11" s="1"/>
  <c r="K168" i="11"/>
  <c r="K167" i="11" s="1"/>
  <c r="K166" i="11" s="1"/>
  <c r="K165" i="11" s="1"/>
  <c r="K164" i="11" s="1"/>
  <c r="F167" i="11"/>
  <c r="F166" i="11" s="1"/>
  <c r="F165" i="11" s="1"/>
  <c r="F164" i="11" s="1"/>
  <c r="J163" i="11"/>
  <c r="I163" i="11"/>
  <c r="H163" i="11"/>
  <c r="H161" i="11" s="1"/>
  <c r="J161" i="11"/>
  <c r="I161" i="11"/>
  <c r="L147" i="11"/>
  <c r="L146" i="11" s="1"/>
  <c r="L145" i="11" s="1"/>
  <c r="L144" i="11" s="1"/>
  <c r="L143" i="11" s="1"/>
  <c r="K147" i="11"/>
  <c r="K146" i="11" s="1"/>
  <c r="K145" i="11" s="1"/>
  <c r="K144" i="11" s="1"/>
  <c r="K143" i="11" s="1"/>
  <c r="F145" i="11"/>
  <c r="F144" i="11" s="1"/>
  <c r="F143" i="11" s="1"/>
  <c r="J143" i="11"/>
  <c r="J126" i="11" s="1"/>
  <c r="J111" i="11" s="1"/>
  <c r="I143" i="11"/>
  <c r="I126" i="11" s="1"/>
  <c r="H143" i="11"/>
  <c r="H126" i="11" s="1"/>
  <c r="H111" i="11" s="1"/>
  <c r="L139" i="11"/>
  <c r="L138" i="11" s="1"/>
  <c r="K139" i="11"/>
  <c r="K138" i="11" s="1"/>
  <c r="F138" i="11"/>
  <c r="L135" i="11"/>
  <c r="K135" i="11"/>
  <c r="L134" i="11"/>
  <c r="K134" i="11"/>
  <c r="L133" i="11"/>
  <c r="K133" i="11"/>
  <c r="L118" i="11"/>
  <c r="L117" i="11" s="1"/>
  <c r="L116" i="11" s="1"/>
  <c r="L115" i="11" s="1"/>
  <c r="L114" i="11" s="1"/>
  <c r="L113" i="11" s="1"/>
  <c r="K118" i="11"/>
  <c r="K117" i="11" s="1"/>
  <c r="K116" i="11" s="1"/>
  <c r="K115" i="11" s="1"/>
  <c r="K114" i="11" s="1"/>
  <c r="K113" i="11" s="1"/>
  <c r="F117" i="11"/>
  <c r="F116" i="11" s="1"/>
  <c r="F115" i="11" s="1"/>
  <c r="F114" i="11" s="1"/>
  <c r="F113" i="11" s="1"/>
  <c r="F112" i="11" s="1"/>
  <c r="J113" i="11"/>
  <c r="I113" i="11"/>
  <c r="H113" i="11"/>
  <c r="L108" i="11"/>
  <c r="L107" i="11" s="1"/>
  <c r="L106" i="11" s="1"/>
  <c r="K108" i="11"/>
  <c r="K107" i="11" s="1"/>
  <c r="K106" i="11" s="1"/>
  <c r="F107" i="11"/>
  <c r="F106" i="11" s="1"/>
  <c r="L102" i="11"/>
  <c r="K102" i="11"/>
  <c r="L100" i="11"/>
  <c r="K100" i="11"/>
  <c r="L98" i="11"/>
  <c r="K98" i="11"/>
  <c r="J91" i="11"/>
  <c r="J90" i="11" s="1"/>
  <c r="I91" i="11"/>
  <c r="I90" i="11" s="1"/>
  <c r="H91" i="11"/>
  <c r="H90" i="11" s="1"/>
  <c r="L88" i="11"/>
  <c r="L87" i="11" s="1"/>
  <c r="L86" i="11" s="1"/>
  <c r="L85" i="11" s="1"/>
  <c r="L84" i="11" s="1"/>
  <c r="L83" i="11" s="1"/>
  <c r="L82" i="11" s="1"/>
  <c r="K88" i="11"/>
  <c r="K87" i="11" s="1"/>
  <c r="K86" i="11" s="1"/>
  <c r="K85" i="11" s="1"/>
  <c r="K84" i="11" s="1"/>
  <c r="K83" i="11" s="1"/>
  <c r="K82" i="11" s="1"/>
  <c r="F87" i="11"/>
  <c r="F86" i="11" s="1"/>
  <c r="F85" i="11" s="1"/>
  <c r="F84" i="11" s="1"/>
  <c r="F83" i="11" s="1"/>
  <c r="F82" i="11" s="1"/>
  <c r="L80" i="11"/>
  <c r="L79" i="11" s="1"/>
  <c r="L78" i="11" s="1"/>
  <c r="L77" i="11" s="1"/>
  <c r="L76" i="11" s="1"/>
  <c r="K80" i="11"/>
  <c r="K79" i="11" s="1"/>
  <c r="K78" i="11" s="1"/>
  <c r="K77" i="11" s="1"/>
  <c r="K76" i="11" s="1"/>
  <c r="F80" i="11"/>
  <c r="F79" i="11" s="1"/>
  <c r="F78" i="11" s="1"/>
  <c r="F77" i="11" s="1"/>
  <c r="F76" i="11" s="1"/>
  <c r="J75" i="11"/>
  <c r="I75" i="11"/>
  <c r="H75" i="11"/>
  <c r="L73" i="11"/>
  <c r="L72" i="11" s="1"/>
  <c r="L71" i="11" s="1"/>
  <c r="L70" i="11" s="1"/>
  <c r="L69" i="11" s="1"/>
  <c r="K73" i="11"/>
  <c r="K72" i="11" s="1"/>
  <c r="K71" i="11" s="1"/>
  <c r="K70" i="11" s="1"/>
  <c r="K69" i="11" s="1"/>
  <c r="F72" i="11"/>
  <c r="F71" i="11" s="1"/>
  <c r="F70" i="11" s="1"/>
  <c r="F69" i="11" s="1"/>
  <c r="J69" i="11"/>
  <c r="I69" i="11"/>
  <c r="H69" i="11"/>
  <c r="H62" i="11"/>
  <c r="L60" i="11"/>
  <c r="L59" i="11" s="1"/>
  <c r="L58" i="11" s="1"/>
  <c r="K60" i="11"/>
  <c r="K59" i="11" s="1"/>
  <c r="K58" i="11" s="1"/>
  <c r="F59" i="11"/>
  <c r="F58" i="11" s="1"/>
  <c r="L56" i="11"/>
  <c r="L55" i="11" s="1"/>
  <c r="L54" i="11" s="1"/>
  <c r="K56" i="11"/>
  <c r="K55" i="11" s="1"/>
  <c r="K54" i="11" s="1"/>
  <c r="F55" i="11"/>
  <c r="F54" i="11" s="1"/>
  <c r="J51" i="11"/>
  <c r="I51" i="11"/>
  <c r="H51" i="11"/>
  <c r="L50" i="11"/>
  <c r="K50" i="11"/>
  <c r="L49" i="11"/>
  <c r="K49" i="11"/>
  <c r="L48" i="11"/>
  <c r="K48" i="11"/>
  <c r="L46" i="11"/>
  <c r="L45" i="11" s="1"/>
  <c r="K46" i="11"/>
  <c r="K45" i="11" s="1"/>
  <c r="L42" i="11"/>
  <c r="L41" i="11" s="1"/>
  <c r="K42" i="11"/>
  <c r="K41" i="11" s="1"/>
  <c r="L39" i="11"/>
  <c r="K39" i="11"/>
  <c r="L35" i="11"/>
  <c r="K35" i="11"/>
  <c r="L32" i="11"/>
  <c r="K32" i="11"/>
  <c r="J29" i="11"/>
  <c r="I29" i="11"/>
  <c r="H29" i="11"/>
  <c r="L27" i="11"/>
  <c r="K27" i="11"/>
  <c r="L23" i="11"/>
  <c r="K23" i="11"/>
  <c r="L20" i="11"/>
  <c r="K20" i="11"/>
  <c r="J13" i="11"/>
  <c r="I13" i="11"/>
  <c r="H13" i="11"/>
  <c r="K437" i="11" l="1"/>
  <c r="K436" i="11" s="1"/>
  <c r="K435" i="11" s="1"/>
  <c r="K434" i="11" s="1"/>
  <c r="L436" i="11"/>
  <c r="L435" i="11" s="1"/>
  <c r="L434" i="11" s="1"/>
  <c r="L437" i="11"/>
  <c r="G154" i="29"/>
  <c r="G153" i="29" s="1"/>
  <c r="G152" i="29" s="1"/>
  <c r="G151" i="29" s="1"/>
  <c r="F435" i="11"/>
  <c r="F434" i="11" s="1"/>
  <c r="I160" i="11"/>
  <c r="J160" i="11"/>
  <c r="F154" i="29"/>
  <c r="F153" i="29" s="1"/>
  <c r="F152" i="29" s="1"/>
  <c r="F151" i="29" s="1"/>
  <c r="H248" i="11"/>
  <c r="L451" i="11"/>
  <c r="L450" i="11" s="1"/>
  <c r="L449" i="11" s="1"/>
  <c r="L448" i="11" s="1"/>
  <c r="L447" i="11" s="1"/>
  <c r="L446" i="11" s="1"/>
  <c r="F68" i="29"/>
  <c r="G68" i="29"/>
  <c r="F144" i="29"/>
  <c r="F143" i="29" s="1"/>
  <c r="F142" i="29" s="1"/>
  <c r="F141" i="29" s="1"/>
  <c r="F128" i="29" s="1"/>
  <c r="G144" i="29"/>
  <c r="G143" i="29" s="1"/>
  <c r="G142" i="29" s="1"/>
  <c r="G141" i="29" s="1"/>
  <c r="F207" i="29"/>
  <c r="F206" i="29" s="1"/>
  <c r="F205" i="29" s="1"/>
  <c r="G207" i="29"/>
  <c r="G206" i="29" s="1"/>
  <c r="G205" i="29" s="1"/>
  <c r="G316" i="29"/>
  <c r="G315" i="29" s="1"/>
  <c r="F316" i="29"/>
  <c r="F315" i="29" s="1"/>
  <c r="K329" i="11"/>
  <c r="H160" i="11"/>
  <c r="L208" i="11"/>
  <c r="L207" i="11" s="1"/>
  <c r="L206" i="11" s="1"/>
  <c r="L205" i="11" s="1"/>
  <c r="L163" i="11" s="1"/>
  <c r="L162" i="11" s="1"/>
  <c r="L161" i="11" s="1"/>
  <c r="L160" i="11" s="1"/>
  <c r="L348" i="11"/>
  <c r="L347" i="11" s="1"/>
  <c r="L346" i="11" s="1"/>
  <c r="F131" i="11"/>
  <c r="F130" i="11" s="1"/>
  <c r="F178" i="11"/>
  <c r="F177" i="11" s="1"/>
  <c r="F176" i="11" s="1"/>
  <c r="F385" i="11"/>
  <c r="F384" i="11" s="1"/>
  <c r="F269" i="11"/>
  <c r="F268" i="11" s="1"/>
  <c r="F267" i="11" s="1"/>
  <c r="K451" i="11"/>
  <c r="K450" i="11" s="1"/>
  <c r="K449" i="11" s="1"/>
  <c r="K448" i="11" s="1"/>
  <c r="K447" i="11" s="1"/>
  <c r="K446" i="11" s="1"/>
  <c r="F223" i="29"/>
  <c r="F222" i="29" s="1"/>
  <c r="F221" i="29" s="1"/>
  <c r="F220" i="29" s="1"/>
  <c r="F363" i="29"/>
  <c r="F362" i="29" s="1"/>
  <c r="F361" i="29" s="1"/>
  <c r="F360" i="29" s="1"/>
  <c r="F359" i="29" s="1"/>
  <c r="F358" i="29" s="1"/>
  <c r="G223" i="29"/>
  <c r="G222" i="29" s="1"/>
  <c r="G221" i="29" s="1"/>
  <c r="G220" i="29" s="1"/>
  <c r="F63" i="29"/>
  <c r="F59" i="29" s="1"/>
  <c r="G18" i="29"/>
  <c r="G17" i="29" s="1"/>
  <c r="G16" i="29" s="1"/>
  <c r="G15" i="29" s="1"/>
  <c r="G14" i="29" s="1"/>
  <c r="G13" i="29" s="1"/>
  <c r="G12" i="29" s="1"/>
  <c r="G279" i="29"/>
  <c r="G278" i="29" s="1"/>
  <c r="G277" i="29" s="1"/>
  <c r="G305" i="29"/>
  <c r="G304" i="29" s="1"/>
  <c r="G345" i="29"/>
  <c r="G344" i="29" s="1"/>
  <c r="G343" i="29" s="1"/>
  <c r="G342" i="29" s="1"/>
  <c r="G341" i="29" s="1"/>
  <c r="F18" i="29"/>
  <c r="F17" i="29" s="1"/>
  <c r="F16" i="29" s="1"/>
  <c r="F15" i="29" s="1"/>
  <c r="F14" i="29" s="1"/>
  <c r="F13" i="29" s="1"/>
  <c r="F12" i="29" s="1"/>
  <c r="G324" i="29"/>
  <c r="G320" i="29" s="1"/>
  <c r="F345" i="29"/>
  <c r="F344" i="29" s="1"/>
  <c r="F343" i="29" s="1"/>
  <c r="F342" i="29" s="1"/>
  <c r="F341" i="29" s="1"/>
  <c r="G363" i="29"/>
  <c r="G362" i="29" s="1"/>
  <c r="G361" i="29" s="1"/>
  <c r="G360" i="29" s="1"/>
  <c r="G359" i="29" s="1"/>
  <c r="G358" i="29" s="1"/>
  <c r="G260" i="29"/>
  <c r="G80" i="29"/>
  <c r="F324" i="29"/>
  <c r="F320" i="29" s="1"/>
  <c r="G63" i="29"/>
  <c r="G59" i="29" s="1"/>
  <c r="F102" i="29"/>
  <c r="F101" i="29" s="1"/>
  <c r="F100" i="29" s="1"/>
  <c r="F99" i="29" s="1"/>
  <c r="F98" i="29" s="1"/>
  <c r="F97" i="29" s="1"/>
  <c r="F96" i="29" s="1"/>
  <c r="F95" i="29" s="1"/>
  <c r="G102" i="29"/>
  <c r="G101" i="29" s="1"/>
  <c r="G100" i="29" s="1"/>
  <c r="G99" i="29" s="1"/>
  <c r="G98" i="29" s="1"/>
  <c r="G97" i="29" s="1"/>
  <c r="G96" i="29" s="1"/>
  <c r="G95" i="29" s="1"/>
  <c r="F80" i="29"/>
  <c r="G187" i="29"/>
  <c r="G191" i="29"/>
  <c r="G190" i="29" s="1"/>
  <c r="G189" i="29" s="1"/>
  <c r="G188" i="29" s="1"/>
  <c r="F260" i="29"/>
  <c r="F279" i="29"/>
  <c r="F278" i="29" s="1"/>
  <c r="F277" i="29" s="1"/>
  <c r="F305" i="29"/>
  <c r="F304" i="29" s="1"/>
  <c r="F191" i="29"/>
  <c r="F190" i="29" s="1"/>
  <c r="F189" i="29" s="1"/>
  <c r="F188" i="29" s="1"/>
  <c r="F187" i="29"/>
  <c r="F33" i="29"/>
  <c r="F32" i="29" s="1"/>
  <c r="G33" i="29"/>
  <c r="G32" i="29" s="1"/>
  <c r="L285" i="11"/>
  <c r="L284" i="11" s="1"/>
  <c r="L283" i="11" s="1"/>
  <c r="L282" i="11" s="1"/>
  <c r="L266" i="11" s="1"/>
  <c r="J368" i="11"/>
  <c r="F449" i="11"/>
  <c r="F448" i="11" s="1"/>
  <c r="F447" i="11" s="1"/>
  <c r="F446" i="11" s="1"/>
  <c r="K428" i="11"/>
  <c r="K427" i="11" s="1"/>
  <c r="I368" i="11"/>
  <c r="H368" i="11"/>
  <c r="L403" i="11"/>
  <c r="L399" i="11" s="1"/>
  <c r="K403" i="11"/>
  <c r="K399" i="11" s="1"/>
  <c r="F348" i="11"/>
  <c r="F347" i="11" s="1"/>
  <c r="F346" i="11" s="1"/>
  <c r="K132" i="11"/>
  <c r="K131" i="11" s="1"/>
  <c r="K130" i="11" s="1"/>
  <c r="K129" i="11" s="1"/>
  <c r="K128" i="11" s="1"/>
  <c r="K127" i="11" s="1"/>
  <c r="K126" i="11" s="1"/>
  <c r="L132" i="11"/>
  <c r="L131" i="11" s="1"/>
  <c r="L130" i="11" s="1"/>
  <c r="L129" i="11" s="1"/>
  <c r="L128" i="11" s="1"/>
  <c r="L127" i="11" s="1"/>
  <c r="L126" i="11" s="1"/>
  <c r="L47" i="11"/>
  <c r="L44" i="11" s="1"/>
  <c r="F97" i="11"/>
  <c r="F96" i="11" s="1"/>
  <c r="F95" i="11" s="1"/>
  <c r="F94" i="11" s="1"/>
  <c r="F93" i="11" s="1"/>
  <c r="F92" i="11" s="1"/>
  <c r="F91" i="11" s="1"/>
  <c r="F90" i="11" s="1"/>
  <c r="L183" i="11"/>
  <c r="K208" i="11"/>
  <c r="K207" i="11" s="1"/>
  <c r="K206" i="11" s="1"/>
  <c r="K205" i="11" s="1"/>
  <c r="K163" i="11" s="1"/>
  <c r="K162" i="11" s="1"/>
  <c r="K161" i="11" s="1"/>
  <c r="K160" i="11" s="1"/>
  <c r="J248" i="11"/>
  <c r="K348" i="11"/>
  <c r="K347" i="11" s="1"/>
  <c r="K346" i="11" s="1"/>
  <c r="F374" i="11"/>
  <c r="F373" i="11" s="1"/>
  <c r="K374" i="11"/>
  <c r="K373" i="11" s="1"/>
  <c r="F403" i="11"/>
  <c r="F399" i="11" s="1"/>
  <c r="I111" i="11"/>
  <c r="F53" i="11"/>
  <c r="F52" i="11" s="1"/>
  <c r="F51" i="11" s="1"/>
  <c r="L112" i="11"/>
  <c r="F183" i="11"/>
  <c r="F208" i="11"/>
  <c r="F207" i="11" s="1"/>
  <c r="F206" i="11" s="1"/>
  <c r="F205" i="11" s="1"/>
  <c r="F285" i="11"/>
  <c r="F284" i="11" s="1"/>
  <c r="F283" i="11" s="1"/>
  <c r="F282" i="11" s="1"/>
  <c r="L374" i="11"/>
  <c r="L373" i="11" s="1"/>
  <c r="K97" i="11"/>
  <c r="K96" i="11" s="1"/>
  <c r="K95" i="11" s="1"/>
  <c r="K94" i="11" s="1"/>
  <c r="K93" i="11" s="1"/>
  <c r="K92" i="11" s="1"/>
  <c r="K91" i="11" s="1"/>
  <c r="K90" i="11" s="1"/>
  <c r="L97" i="11"/>
  <c r="L96" i="11" s="1"/>
  <c r="L95" i="11" s="1"/>
  <c r="L94" i="11" s="1"/>
  <c r="L93" i="11" s="1"/>
  <c r="L92" i="11" s="1"/>
  <c r="L91" i="11" s="1"/>
  <c r="L90" i="11" s="1"/>
  <c r="L75" i="11"/>
  <c r="H12" i="11"/>
  <c r="L53" i="11"/>
  <c r="L52" i="11" s="1"/>
  <c r="L51" i="11" s="1"/>
  <c r="J12" i="11"/>
  <c r="K53" i="11"/>
  <c r="K52" i="11" s="1"/>
  <c r="K51" i="11" s="1"/>
  <c r="K31" i="11"/>
  <c r="L31" i="11"/>
  <c r="L19" i="11"/>
  <c r="L18" i="11" s="1"/>
  <c r="L17" i="11" s="1"/>
  <c r="L16" i="11" s="1"/>
  <c r="L15" i="11" s="1"/>
  <c r="L14" i="11" s="1"/>
  <c r="L13" i="11" s="1"/>
  <c r="I12" i="11"/>
  <c r="F19" i="11"/>
  <c r="F18" i="11" s="1"/>
  <c r="F17" i="11" s="1"/>
  <c r="F16" i="11" s="1"/>
  <c r="F15" i="11" s="1"/>
  <c r="F14" i="11" s="1"/>
  <c r="F13" i="11" s="1"/>
  <c r="K112" i="11"/>
  <c r="K253" i="11"/>
  <c r="K252" i="11" s="1"/>
  <c r="K251" i="11" s="1"/>
  <c r="K250" i="11" s="1"/>
  <c r="K249" i="11"/>
  <c r="F75" i="11"/>
  <c r="K183" i="11"/>
  <c r="F329" i="11"/>
  <c r="L253" i="11"/>
  <c r="L252" i="11" s="1"/>
  <c r="L251" i="11" s="1"/>
  <c r="L250" i="11" s="1"/>
  <c r="L249" i="11"/>
  <c r="K19" i="11"/>
  <c r="K18" i="11" s="1"/>
  <c r="K17" i="11" s="1"/>
  <c r="K16" i="11" s="1"/>
  <c r="K15" i="11" s="1"/>
  <c r="K14" i="11" s="1"/>
  <c r="K13" i="11" s="1"/>
  <c r="K47" i="11"/>
  <c r="K44" i="11" s="1"/>
  <c r="K283" i="11"/>
  <c r="K282" i="11" s="1"/>
  <c r="K266" i="11" s="1"/>
  <c r="L329" i="11"/>
  <c r="F253" i="11"/>
  <c r="F252" i="11" s="1"/>
  <c r="F251" i="11" s="1"/>
  <c r="F250" i="11" s="1"/>
  <c r="F249" i="11"/>
  <c r="K75" i="11"/>
  <c r="L426" i="11" l="1"/>
  <c r="L425" i="11" s="1"/>
  <c r="L424" i="11" s="1"/>
  <c r="K426" i="11"/>
  <c r="K425" i="11" s="1"/>
  <c r="K424" i="11" s="1"/>
  <c r="F426" i="11"/>
  <c r="F425" i="11" s="1"/>
  <c r="F424" i="11" s="1"/>
  <c r="K328" i="11"/>
  <c r="F30" i="11"/>
  <c r="G128" i="29"/>
  <c r="G127" i="29" s="1"/>
  <c r="G126" i="29" s="1"/>
  <c r="G116" i="29" s="1"/>
  <c r="F127" i="29"/>
  <c r="F204" i="29"/>
  <c r="G204" i="29"/>
  <c r="L30" i="11"/>
  <c r="L29" i="11" s="1"/>
  <c r="L12" i="11" s="1"/>
  <c r="F129" i="11"/>
  <c r="F163" i="11"/>
  <c r="F162" i="11" s="1"/>
  <c r="F266" i="11"/>
  <c r="G259" i="29"/>
  <c r="G303" i="29"/>
  <c r="G302" i="29" s="1"/>
  <c r="G301" i="29" s="1"/>
  <c r="G300" i="29" s="1"/>
  <c r="G299" i="29" s="1"/>
  <c r="G31" i="29"/>
  <c r="G30" i="29" s="1"/>
  <c r="G29" i="29" s="1"/>
  <c r="G28" i="29" s="1"/>
  <c r="G11" i="29" s="1"/>
  <c r="F259" i="29"/>
  <c r="F31" i="29"/>
  <c r="F30" i="29" s="1"/>
  <c r="F29" i="29" s="1"/>
  <c r="F28" i="29" s="1"/>
  <c r="F11" i="29" s="1"/>
  <c r="F303" i="29"/>
  <c r="F302" i="29" s="1"/>
  <c r="K30" i="11"/>
  <c r="K29" i="11" s="1"/>
  <c r="K12" i="11" s="1"/>
  <c r="L111" i="11"/>
  <c r="K111" i="11"/>
  <c r="F372" i="11"/>
  <c r="F371" i="11" s="1"/>
  <c r="K372" i="11"/>
  <c r="K371" i="11" s="1"/>
  <c r="K370" i="11" s="1"/>
  <c r="K369" i="11" s="1"/>
  <c r="K368" i="11" s="1"/>
  <c r="L372" i="11"/>
  <c r="L371" i="11" s="1"/>
  <c r="L370" i="11" s="1"/>
  <c r="L369" i="11" s="1"/>
  <c r="L368" i="11" s="1"/>
  <c r="L328" i="11"/>
  <c r="F328" i="11"/>
  <c r="K265" i="11"/>
  <c r="K264" i="11" s="1"/>
  <c r="K248" i="11" s="1"/>
  <c r="H488" i="11"/>
  <c r="J488" i="11"/>
  <c r="I488" i="11"/>
  <c r="L265" i="11"/>
  <c r="L264" i="11" s="1"/>
  <c r="L248" i="11" s="1"/>
  <c r="F370" i="11" l="1"/>
  <c r="F368" i="11" s="1"/>
  <c r="F203" i="29"/>
  <c r="F202" i="29" s="1"/>
  <c r="F186" i="29" s="1"/>
  <c r="G203" i="29"/>
  <c r="G202" i="29" s="1"/>
  <c r="G186" i="29" s="1"/>
  <c r="G400" i="29" s="1"/>
  <c r="F265" i="11"/>
  <c r="F264" i="11" s="1"/>
  <c r="F248" i="11" s="1"/>
  <c r="F161" i="11"/>
  <c r="F160" i="11" s="1"/>
  <c r="F126" i="29"/>
  <c r="F116" i="29" s="1"/>
  <c r="F301" i="29"/>
  <c r="F300" i="29" s="1"/>
  <c r="F299" i="29" s="1"/>
  <c r="F29" i="11"/>
  <c r="F12" i="11" s="1"/>
  <c r="F127" i="11"/>
  <c r="F126" i="11" s="1"/>
  <c r="F111" i="11" s="1"/>
  <c r="L488" i="11"/>
  <c r="K488" i="11"/>
  <c r="F488" i="11" l="1"/>
  <c r="F400" i="29"/>
  <c r="G217" i="33"/>
  <c r="G216" i="33" s="1"/>
  <c r="G215" i="33" s="1"/>
  <c r="F217" i="33"/>
  <c r="F216" i="33" s="1"/>
  <c r="F215" i="33" s="1"/>
  <c r="E217" i="33"/>
  <c r="E216" i="33" s="1"/>
  <c r="E215" i="33" s="1"/>
  <c r="G213" i="33"/>
  <c r="G212" i="33" s="1"/>
  <c r="F213" i="33"/>
  <c r="F212" i="33" s="1"/>
  <c r="E213" i="33"/>
  <c r="E212" i="33" s="1"/>
  <c r="G210" i="33"/>
  <c r="G209" i="33" s="1"/>
  <c r="F210" i="33"/>
  <c r="E210" i="33"/>
  <c r="E209" i="33" s="1"/>
  <c r="F209" i="33"/>
  <c r="G205" i="33"/>
  <c r="G204" i="33" s="1"/>
  <c r="G203" i="33" s="1"/>
  <c r="G202" i="33" s="1"/>
  <c r="F205" i="33"/>
  <c r="F204" i="33" s="1"/>
  <c r="F203" i="33" s="1"/>
  <c r="F202" i="33" s="1"/>
  <c r="E205" i="33"/>
  <c r="E204" i="33" s="1"/>
  <c r="E203" i="33" s="1"/>
  <c r="E202" i="33" s="1"/>
  <c r="G199" i="33"/>
  <c r="G198" i="33" s="1"/>
  <c r="G197" i="33" s="1"/>
  <c r="F199" i="33"/>
  <c r="F198" i="33" s="1"/>
  <c r="F197" i="33" s="1"/>
  <c r="E199" i="33"/>
  <c r="E198" i="33" s="1"/>
  <c r="E197" i="33" s="1"/>
  <c r="G195" i="33"/>
  <c r="G194" i="33" s="1"/>
  <c r="G193" i="33" s="1"/>
  <c r="F195" i="33"/>
  <c r="E195" i="33"/>
  <c r="E194" i="33" s="1"/>
  <c r="E193" i="33" s="1"/>
  <c r="F194" i="33"/>
  <c r="F193" i="33" s="1"/>
  <c r="G191" i="33"/>
  <c r="G189" i="33" s="1"/>
  <c r="F191" i="33"/>
  <c r="F189" i="33" s="1"/>
  <c r="E191" i="33"/>
  <c r="E190" i="33" s="1"/>
  <c r="G187" i="33"/>
  <c r="F187" i="33"/>
  <c r="E187" i="33"/>
  <c r="G185" i="33"/>
  <c r="G184" i="33" s="1"/>
  <c r="F185" i="33"/>
  <c r="F184" i="33" s="1"/>
  <c r="E185" i="33"/>
  <c r="E184" i="33" s="1"/>
  <c r="G182" i="33"/>
  <c r="G181" i="33" s="1"/>
  <c r="F182" i="33"/>
  <c r="F181" i="33" s="1"/>
  <c r="E182" i="33"/>
  <c r="E181" i="33" s="1"/>
  <c r="E180" i="33" s="1"/>
  <c r="G178" i="33"/>
  <c r="G177" i="33" s="1"/>
  <c r="F178" i="33"/>
  <c r="F177" i="33" s="1"/>
  <c r="E178" i="33"/>
  <c r="E177" i="33" s="1"/>
  <c r="G175" i="33"/>
  <c r="G174" i="33" s="1"/>
  <c r="F175" i="33"/>
  <c r="F174" i="33" s="1"/>
  <c r="E175" i="33"/>
  <c r="E174" i="33" s="1"/>
  <c r="G168" i="33"/>
  <c r="F168" i="33"/>
  <c r="F167" i="33" s="1"/>
  <c r="E168" i="33"/>
  <c r="E167" i="33" s="1"/>
  <c r="G167" i="33"/>
  <c r="G165" i="33"/>
  <c r="F165" i="33"/>
  <c r="E165" i="33"/>
  <c r="G163" i="33"/>
  <c r="F163" i="33"/>
  <c r="E163" i="33"/>
  <c r="E162" i="33" s="1"/>
  <c r="G160" i="33"/>
  <c r="G159" i="33" s="1"/>
  <c r="F160" i="33"/>
  <c r="F159" i="33" s="1"/>
  <c r="E160" i="33"/>
  <c r="E159" i="33" s="1"/>
  <c r="G156" i="33"/>
  <c r="G155" i="33" s="1"/>
  <c r="F156" i="33"/>
  <c r="F155" i="33" s="1"/>
  <c r="E156" i="33"/>
  <c r="E155" i="33" s="1"/>
  <c r="G153" i="33"/>
  <c r="G152" i="33" s="1"/>
  <c r="F153" i="33"/>
  <c r="F152" i="33" s="1"/>
  <c r="E153" i="33"/>
  <c r="E152" i="33" s="1"/>
  <c r="G148" i="33"/>
  <c r="G147" i="33" s="1"/>
  <c r="F148" i="33"/>
  <c r="F147" i="33" s="1"/>
  <c r="E148" i="33"/>
  <c r="E147" i="33" s="1"/>
  <c r="G145" i="33"/>
  <c r="G144" i="33" s="1"/>
  <c r="F145" i="33"/>
  <c r="F144" i="33" s="1"/>
  <c r="E145" i="33"/>
  <c r="E144" i="33" s="1"/>
  <c r="G142" i="33"/>
  <c r="G141" i="33" s="1"/>
  <c r="F142" i="33"/>
  <c r="F141" i="33" s="1"/>
  <c r="E142" i="33"/>
  <c r="E141" i="33" s="1"/>
  <c r="G137" i="33"/>
  <c r="G136" i="33" s="1"/>
  <c r="F137" i="33"/>
  <c r="F136" i="33" s="1"/>
  <c r="E137" i="33"/>
  <c r="E136" i="33" s="1"/>
  <c r="G134" i="33"/>
  <c r="G133" i="33" s="1"/>
  <c r="F134" i="33"/>
  <c r="F133" i="33" s="1"/>
  <c r="E134" i="33"/>
  <c r="E133" i="33" s="1"/>
  <c r="G130" i="33"/>
  <c r="G129" i="33" s="1"/>
  <c r="F130" i="33"/>
  <c r="F129" i="33" s="1"/>
  <c r="E130" i="33"/>
  <c r="E129" i="33" s="1"/>
  <c r="G126" i="33"/>
  <c r="G125" i="33" s="1"/>
  <c r="F126" i="33"/>
  <c r="F124" i="33" s="1"/>
  <c r="E126" i="33"/>
  <c r="E125" i="33" s="1"/>
  <c r="G121" i="33"/>
  <c r="G120" i="33" s="1"/>
  <c r="G119" i="33" s="1"/>
  <c r="G118" i="33" s="1"/>
  <c r="F121" i="33"/>
  <c r="F120" i="33" s="1"/>
  <c r="F119" i="33" s="1"/>
  <c r="F118" i="33" s="1"/>
  <c r="E121" i="33"/>
  <c r="E120" i="33" s="1"/>
  <c r="E119" i="33" s="1"/>
  <c r="E118" i="33" s="1"/>
  <c r="G116" i="33"/>
  <c r="G115" i="33" s="1"/>
  <c r="F116" i="33"/>
  <c r="E116" i="33"/>
  <c r="E115" i="33" s="1"/>
  <c r="F115" i="33"/>
  <c r="G114" i="33"/>
  <c r="F114" i="33"/>
  <c r="G112" i="33"/>
  <c r="G110" i="33" s="1"/>
  <c r="F112" i="33"/>
  <c r="F111" i="33" s="1"/>
  <c r="E112" i="33"/>
  <c r="E110" i="33" s="1"/>
  <c r="G108" i="33"/>
  <c r="G107" i="33" s="1"/>
  <c r="F108" i="33"/>
  <c r="F107" i="33" s="1"/>
  <c r="E108" i="33"/>
  <c r="E107" i="33" s="1"/>
  <c r="G105" i="33"/>
  <c r="G104" i="33" s="1"/>
  <c r="F105" i="33"/>
  <c r="F104" i="33" s="1"/>
  <c r="E105" i="33"/>
  <c r="E104" i="33" s="1"/>
  <c r="G102" i="33"/>
  <c r="G101" i="33" s="1"/>
  <c r="F102" i="33"/>
  <c r="F100" i="33" s="1"/>
  <c r="E102" i="33"/>
  <c r="E101" i="33" s="1"/>
  <c r="G98" i="33"/>
  <c r="G97" i="33" s="1"/>
  <c r="F98" i="33"/>
  <c r="F97" i="33" s="1"/>
  <c r="E98" i="33"/>
  <c r="E97" i="33" s="1"/>
  <c r="G94" i="33"/>
  <c r="F94" i="33"/>
  <c r="E94" i="33"/>
  <c r="G92" i="33"/>
  <c r="G90" i="33" s="1"/>
  <c r="F92" i="33"/>
  <c r="F90" i="33" s="1"/>
  <c r="E92" i="33"/>
  <c r="E91" i="33" s="1"/>
  <c r="F91" i="33"/>
  <c r="G88" i="33"/>
  <c r="G87" i="33" s="1"/>
  <c r="F88" i="33"/>
  <c r="F87" i="33" s="1"/>
  <c r="E88" i="33"/>
  <c r="E87" i="33" s="1"/>
  <c r="G85" i="33"/>
  <c r="G84" i="33" s="1"/>
  <c r="F85" i="33"/>
  <c r="E85" i="33"/>
  <c r="E84" i="33" s="1"/>
  <c r="F84" i="33"/>
  <c r="G80" i="33"/>
  <c r="G78" i="33" s="1"/>
  <c r="F80" i="33"/>
  <c r="F78" i="33" s="1"/>
  <c r="E80" i="33"/>
  <c r="E78" i="33" s="1"/>
  <c r="G75" i="33"/>
  <c r="G74" i="33" s="1"/>
  <c r="E76" i="33"/>
  <c r="E75" i="33" s="1"/>
  <c r="E74" i="33" s="1"/>
  <c r="F75" i="33"/>
  <c r="F74" i="33" s="1"/>
  <c r="G72" i="33"/>
  <c r="F72" i="33"/>
  <c r="E72" i="33"/>
  <c r="G70" i="33"/>
  <c r="F70" i="33"/>
  <c r="E70" i="33"/>
  <c r="G68" i="33"/>
  <c r="G67" i="33" s="1"/>
  <c r="F68" i="33"/>
  <c r="F67" i="33" s="1"/>
  <c r="E68" i="33"/>
  <c r="E67" i="33" s="1"/>
  <c r="G64" i="33"/>
  <c r="G63" i="33" s="1"/>
  <c r="G62" i="33" s="1"/>
  <c r="F64" i="33"/>
  <c r="E64" i="33"/>
  <c r="E63" i="33" s="1"/>
  <c r="E62" i="33" s="1"/>
  <c r="F63" i="33"/>
  <c r="F62" i="33" s="1"/>
  <c r="G60" i="33"/>
  <c r="G59" i="33" s="1"/>
  <c r="G58" i="33" s="1"/>
  <c r="F60" i="33"/>
  <c r="F59" i="33" s="1"/>
  <c r="F58" i="33" s="1"/>
  <c r="E60" i="33"/>
  <c r="E59" i="33" s="1"/>
  <c r="E58" i="33" s="1"/>
  <c r="G56" i="33"/>
  <c r="G55" i="33" s="1"/>
  <c r="G54" i="33" s="1"/>
  <c r="F56" i="33"/>
  <c r="F55" i="33" s="1"/>
  <c r="F54" i="33" s="1"/>
  <c r="E56" i="33"/>
  <c r="E55" i="33"/>
  <c r="E54" i="33" s="1"/>
  <c r="G51" i="33"/>
  <c r="G50" i="33" s="1"/>
  <c r="G49" i="33" s="1"/>
  <c r="F51" i="33"/>
  <c r="F50" i="33" s="1"/>
  <c r="F49" i="33" s="1"/>
  <c r="E51" i="33"/>
  <c r="E50" i="33" s="1"/>
  <c r="E49" i="33" s="1"/>
  <c r="G47" i="33"/>
  <c r="G46" i="33" s="1"/>
  <c r="G45" i="33" s="1"/>
  <c r="F47" i="33"/>
  <c r="F46" i="33" s="1"/>
  <c r="F45" i="33" s="1"/>
  <c r="E47" i="33"/>
  <c r="E46" i="33" s="1"/>
  <c r="E45" i="33" s="1"/>
  <c r="G43" i="33"/>
  <c r="G42" i="33" s="1"/>
  <c r="G41" i="33" s="1"/>
  <c r="F43" i="33"/>
  <c r="F42" i="33" s="1"/>
  <c r="F41" i="33" s="1"/>
  <c r="E43" i="33"/>
  <c r="E42" i="33" s="1"/>
  <c r="E41" i="33" s="1"/>
  <c r="E39" i="33"/>
  <c r="G37" i="33"/>
  <c r="G36" i="33" s="1"/>
  <c r="F37" i="33"/>
  <c r="E37" i="33"/>
  <c r="G34" i="33"/>
  <c r="G33" i="33" s="1"/>
  <c r="F34" i="33"/>
  <c r="E34" i="33"/>
  <c r="E33" i="33" s="1"/>
  <c r="F33" i="33"/>
  <c r="G31" i="33"/>
  <c r="G30" i="33" s="1"/>
  <c r="F31" i="33"/>
  <c r="F30" i="33" s="1"/>
  <c r="E31" i="33"/>
  <c r="E30" i="33" s="1"/>
  <c r="G26" i="33"/>
  <c r="F26" i="33"/>
  <c r="E26" i="33"/>
  <c r="G24" i="33"/>
  <c r="F24" i="33"/>
  <c r="E24" i="33"/>
  <c r="G18" i="33"/>
  <c r="G17" i="33" s="1"/>
  <c r="G16" i="33" s="1"/>
  <c r="G15" i="33" s="1"/>
  <c r="G14" i="33" s="1"/>
  <c r="F18" i="33"/>
  <c r="F17" i="33" s="1"/>
  <c r="F16" i="33" s="1"/>
  <c r="F15" i="33" s="1"/>
  <c r="F14" i="33" s="1"/>
  <c r="E18" i="33"/>
  <c r="E17" i="33" s="1"/>
  <c r="E16" i="33" s="1"/>
  <c r="E15" i="33" s="1"/>
  <c r="E14" i="33" s="1"/>
  <c r="G83" i="26"/>
  <c r="F83" i="26"/>
  <c r="E83" i="26"/>
  <c r="G234" i="26"/>
  <c r="G233" i="26" s="1"/>
  <c r="G232" i="26" s="1"/>
  <c r="F234" i="26"/>
  <c r="F233" i="26" s="1"/>
  <c r="F232" i="26" s="1"/>
  <c r="E234" i="26"/>
  <c r="E233" i="26" s="1"/>
  <c r="E232" i="26" s="1"/>
  <c r="G222" i="26"/>
  <c r="G221" i="26" s="1"/>
  <c r="F222" i="26"/>
  <c r="F221" i="26" s="1"/>
  <c r="E222" i="26"/>
  <c r="E221" i="26" s="1"/>
  <c r="G219" i="26"/>
  <c r="G218" i="26" s="1"/>
  <c r="F219" i="26"/>
  <c r="E219" i="26"/>
  <c r="E218" i="26" s="1"/>
  <c r="F218" i="26"/>
  <c r="G206" i="26"/>
  <c r="G205" i="26" s="1"/>
  <c r="G204" i="26" s="1"/>
  <c r="G203" i="26" s="1"/>
  <c r="F206" i="26"/>
  <c r="E206" i="26"/>
  <c r="E205" i="26" s="1"/>
  <c r="E204" i="26" s="1"/>
  <c r="E203" i="26" s="1"/>
  <c r="F205" i="26"/>
  <c r="F204" i="26" s="1"/>
  <c r="F203" i="26" s="1"/>
  <c r="G196" i="26"/>
  <c r="G195" i="26" s="1"/>
  <c r="G194" i="26" s="1"/>
  <c r="F196" i="26"/>
  <c r="E196" i="26"/>
  <c r="E195" i="26" s="1"/>
  <c r="E194" i="26" s="1"/>
  <c r="F195" i="26"/>
  <c r="F194" i="26" s="1"/>
  <c r="G192" i="26"/>
  <c r="G191" i="26" s="1"/>
  <c r="G190" i="26" s="1"/>
  <c r="F192" i="26"/>
  <c r="E192" i="26"/>
  <c r="E191" i="26" s="1"/>
  <c r="E190" i="26" s="1"/>
  <c r="F191" i="26"/>
  <c r="F190" i="26" s="1"/>
  <c r="G188" i="26"/>
  <c r="G186" i="26" s="1"/>
  <c r="F188" i="26"/>
  <c r="F187" i="26" s="1"/>
  <c r="E188" i="26"/>
  <c r="E186" i="26" s="1"/>
  <c r="G184" i="26"/>
  <c r="F184" i="26"/>
  <c r="E184" i="26"/>
  <c r="G182" i="26"/>
  <c r="G181" i="26" s="1"/>
  <c r="F182" i="26"/>
  <c r="F181" i="26" s="1"/>
  <c r="E182" i="26"/>
  <c r="E181" i="26" s="1"/>
  <c r="G179" i="26"/>
  <c r="G178" i="26" s="1"/>
  <c r="F179" i="26"/>
  <c r="F178" i="26" s="1"/>
  <c r="E179" i="26"/>
  <c r="E178" i="26" s="1"/>
  <c r="G175" i="26"/>
  <c r="G174" i="26" s="1"/>
  <c r="F175" i="26"/>
  <c r="F174" i="26" s="1"/>
  <c r="E175" i="26"/>
  <c r="E174" i="26" s="1"/>
  <c r="G172" i="26"/>
  <c r="G171" i="26" s="1"/>
  <c r="F172" i="26"/>
  <c r="F171" i="26" s="1"/>
  <c r="E172" i="26"/>
  <c r="E171" i="26" s="1"/>
  <c r="G168" i="26"/>
  <c r="G167" i="26" s="1"/>
  <c r="F168" i="26"/>
  <c r="F167" i="26" s="1"/>
  <c r="E168" i="26"/>
  <c r="E167" i="26" s="1"/>
  <c r="G165" i="26"/>
  <c r="F165" i="26"/>
  <c r="E165" i="26"/>
  <c r="G163" i="26"/>
  <c r="F163" i="26"/>
  <c r="E163" i="26"/>
  <c r="G160" i="26"/>
  <c r="G159" i="26" s="1"/>
  <c r="F160" i="26"/>
  <c r="F159" i="26" s="1"/>
  <c r="E160" i="26"/>
  <c r="E159" i="26" s="1"/>
  <c r="G156" i="26"/>
  <c r="G155" i="26" s="1"/>
  <c r="F156" i="26"/>
  <c r="F155" i="26" s="1"/>
  <c r="E156" i="26"/>
  <c r="E155" i="26" s="1"/>
  <c r="G153" i="26"/>
  <c r="G152" i="26" s="1"/>
  <c r="F153" i="26"/>
  <c r="F152" i="26" s="1"/>
  <c r="E153" i="26"/>
  <c r="E152" i="26" s="1"/>
  <c r="G148" i="26"/>
  <c r="G147" i="26" s="1"/>
  <c r="F148" i="26"/>
  <c r="F147" i="26" s="1"/>
  <c r="E148" i="26"/>
  <c r="E147" i="26" s="1"/>
  <c r="G145" i="26"/>
  <c r="G144" i="26" s="1"/>
  <c r="F145" i="26"/>
  <c r="F144" i="26" s="1"/>
  <c r="E145" i="26"/>
  <c r="E144" i="26" s="1"/>
  <c r="G142" i="26"/>
  <c r="G141" i="26" s="1"/>
  <c r="F142" i="26"/>
  <c r="F141" i="26" s="1"/>
  <c r="E142" i="26"/>
  <c r="E141" i="26" s="1"/>
  <c r="G137" i="26"/>
  <c r="G136" i="26" s="1"/>
  <c r="F137" i="26"/>
  <c r="E137" i="26"/>
  <c r="E136" i="26" s="1"/>
  <c r="F136" i="26"/>
  <c r="G134" i="26"/>
  <c r="G133" i="26" s="1"/>
  <c r="F134" i="26"/>
  <c r="F133" i="26" s="1"/>
  <c r="E134" i="26"/>
  <c r="E133" i="26" s="1"/>
  <c r="G130" i="26"/>
  <c r="G129" i="26" s="1"/>
  <c r="F130" i="26"/>
  <c r="F129" i="26" s="1"/>
  <c r="E130" i="26"/>
  <c r="E129" i="26" s="1"/>
  <c r="G126" i="26"/>
  <c r="G125" i="26" s="1"/>
  <c r="F126" i="26"/>
  <c r="F124" i="26" s="1"/>
  <c r="E126" i="26"/>
  <c r="E125" i="26" s="1"/>
  <c r="G121" i="26"/>
  <c r="G120" i="26" s="1"/>
  <c r="G119" i="26" s="1"/>
  <c r="G118" i="26" s="1"/>
  <c r="F121" i="26"/>
  <c r="E121" i="26"/>
  <c r="E120" i="26" s="1"/>
  <c r="E119" i="26" s="1"/>
  <c r="E118" i="26" s="1"/>
  <c r="F120" i="26"/>
  <c r="F119" i="26" s="1"/>
  <c r="F118" i="26" s="1"/>
  <c r="G116" i="26"/>
  <c r="G115" i="26" s="1"/>
  <c r="F116" i="26"/>
  <c r="F115" i="26" s="1"/>
  <c r="E116" i="26"/>
  <c r="E115" i="26" s="1"/>
  <c r="G113" i="26"/>
  <c r="G112" i="26" s="1"/>
  <c r="F113" i="26"/>
  <c r="F112" i="26" s="1"/>
  <c r="E113" i="26"/>
  <c r="E112" i="26" s="1"/>
  <c r="G109" i="26"/>
  <c r="G108" i="26" s="1"/>
  <c r="F109" i="26"/>
  <c r="F108" i="26" s="1"/>
  <c r="E109" i="26"/>
  <c r="E108" i="26" s="1"/>
  <c r="G105" i="26"/>
  <c r="F105" i="26"/>
  <c r="E105" i="26"/>
  <c r="G103" i="26"/>
  <c r="G102" i="26" s="1"/>
  <c r="F103" i="26"/>
  <c r="F101" i="26" s="1"/>
  <c r="E103" i="26"/>
  <c r="E101" i="26" s="1"/>
  <c r="G99" i="26"/>
  <c r="G98" i="26" s="1"/>
  <c r="F99" i="26"/>
  <c r="F98" i="26" s="1"/>
  <c r="E99" i="26"/>
  <c r="E98" i="26" s="1"/>
  <c r="G96" i="26"/>
  <c r="G95" i="26" s="1"/>
  <c r="F96" i="26"/>
  <c r="F95" i="26" s="1"/>
  <c r="E96" i="26"/>
  <c r="E95" i="26" s="1"/>
  <c r="G91" i="26"/>
  <c r="G90" i="26" s="1"/>
  <c r="F91" i="26"/>
  <c r="F90" i="26" s="1"/>
  <c r="E91" i="26"/>
  <c r="E89" i="26" s="1"/>
  <c r="G87" i="26"/>
  <c r="G86" i="26" s="1"/>
  <c r="G85" i="26" s="1"/>
  <c r="F87" i="26"/>
  <c r="F86" i="26" s="1"/>
  <c r="F85" i="26" s="1"/>
  <c r="E87" i="26"/>
  <c r="E86" i="26" s="1"/>
  <c r="E85" i="26" s="1"/>
  <c r="G81" i="26"/>
  <c r="F81" i="26"/>
  <c r="E81" i="26"/>
  <c r="G79" i="26"/>
  <c r="G78" i="26" s="1"/>
  <c r="F79" i="26"/>
  <c r="F78" i="26" s="1"/>
  <c r="E79" i="26"/>
  <c r="E78" i="26" s="1"/>
  <c r="G75" i="26"/>
  <c r="G74" i="26" s="1"/>
  <c r="G73" i="26" s="1"/>
  <c r="F75" i="26"/>
  <c r="E75" i="26"/>
  <c r="E74" i="26" s="1"/>
  <c r="E73" i="26" s="1"/>
  <c r="F74" i="26"/>
  <c r="F73" i="26" s="1"/>
  <c r="G71" i="26"/>
  <c r="G70" i="26" s="1"/>
  <c r="G69" i="26" s="1"/>
  <c r="F71" i="26"/>
  <c r="F70" i="26" s="1"/>
  <c r="F69" i="26" s="1"/>
  <c r="E71" i="26"/>
  <c r="E70" i="26" s="1"/>
  <c r="E69" i="26" s="1"/>
  <c r="G67" i="26"/>
  <c r="G66" i="26" s="1"/>
  <c r="G65" i="26" s="1"/>
  <c r="F67" i="26"/>
  <c r="F66" i="26" s="1"/>
  <c r="F65" i="26" s="1"/>
  <c r="E67" i="26"/>
  <c r="E66" i="26" s="1"/>
  <c r="E65" i="26" s="1"/>
  <c r="G55" i="26"/>
  <c r="G54" i="26" s="1"/>
  <c r="G53" i="26" s="1"/>
  <c r="F55" i="26"/>
  <c r="F54" i="26" s="1"/>
  <c r="F53" i="26" s="1"/>
  <c r="E55" i="26"/>
  <c r="E54" i="26" s="1"/>
  <c r="E53" i="26" s="1"/>
  <c r="G51" i="26"/>
  <c r="G50" i="26" s="1"/>
  <c r="G49" i="26" s="1"/>
  <c r="F51" i="26"/>
  <c r="F50" i="26" s="1"/>
  <c r="F49" i="26" s="1"/>
  <c r="E51" i="26"/>
  <c r="E50" i="26" s="1"/>
  <c r="E49" i="26" s="1"/>
  <c r="G47" i="26"/>
  <c r="G46" i="26" s="1"/>
  <c r="G45" i="26" s="1"/>
  <c r="F47" i="26"/>
  <c r="F46" i="26" s="1"/>
  <c r="F45" i="26" s="1"/>
  <c r="E47" i="26"/>
  <c r="E46" i="26" s="1"/>
  <c r="E45" i="26" s="1"/>
  <c r="G43" i="26"/>
  <c r="F43" i="26"/>
  <c r="E43" i="26"/>
  <c r="G41" i="26"/>
  <c r="F41" i="26"/>
  <c r="E41" i="26"/>
  <c r="G38" i="26"/>
  <c r="G37" i="26" s="1"/>
  <c r="F38" i="26"/>
  <c r="F37" i="26" s="1"/>
  <c r="E38" i="26"/>
  <c r="E37" i="26" s="1"/>
  <c r="G40" i="26" l="1"/>
  <c r="G33" i="26" s="1"/>
  <c r="E217" i="26"/>
  <c r="E216" i="26" s="1"/>
  <c r="G124" i="33"/>
  <c r="F190" i="33"/>
  <c r="F162" i="33"/>
  <c r="F158" i="33" s="1"/>
  <c r="G83" i="33"/>
  <c r="F83" i="33"/>
  <c r="F82" i="33" s="1"/>
  <c r="G23" i="33"/>
  <c r="G22" i="33" s="1"/>
  <c r="G21" i="33" s="1"/>
  <c r="G20" i="33" s="1"/>
  <c r="G13" i="33" s="1"/>
  <c r="F170" i="26"/>
  <c r="G111" i="26"/>
  <c r="G66" i="33"/>
  <c r="G77" i="26"/>
  <c r="G64" i="26" s="1"/>
  <c r="E151" i="26"/>
  <c r="E79" i="33"/>
  <c r="G91" i="33"/>
  <c r="E111" i="33"/>
  <c r="F125" i="33"/>
  <c r="F208" i="33"/>
  <c r="F207" i="33" s="1"/>
  <c r="F201" i="33" s="1"/>
  <c r="G151" i="33"/>
  <c r="G208" i="33"/>
  <c r="G207" i="33" s="1"/>
  <c r="G201" i="33" s="1"/>
  <c r="F102" i="26"/>
  <c r="F66" i="33"/>
  <c r="F53" i="33" s="1"/>
  <c r="F79" i="33"/>
  <c r="G111" i="33"/>
  <c r="G162" i="33"/>
  <c r="G158" i="33" s="1"/>
  <c r="E77" i="26"/>
  <c r="E64" i="26" s="1"/>
  <c r="E158" i="33"/>
  <c r="E173" i="33"/>
  <c r="G132" i="33"/>
  <c r="G128" i="33" s="1"/>
  <c r="G123" i="33" s="1"/>
  <c r="G82" i="33"/>
  <c r="F23" i="33"/>
  <c r="F22" i="33" s="1"/>
  <c r="F21" i="33" s="1"/>
  <c r="F20" i="33" s="1"/>
  <c r="F13" i="33" s="1"/>
  <c r="E94" i="26"/>
  <c r="E93" i="26" s="1"/>
  <c r="E124" i="26"/>
  <c r="E187" i="26"/>
  <c r="F111" i="26"/>
  <c r="G187" i="26"/>
  <c r="F77" i="26"/>
  <c r="F64" i="26" s="1"/>
  <c r="G89" i="26"/>
  <c r="E162" i="26"/>
  <c r="E158" i="26" s="1"/>
  <c r="G162" i="26"/>
  <c r="G158" i="26" s="1"/>
  <c r="F132" i="26"/>
  <c r="F128" i="26" s="1"/>
  <c r="E23" i="33"/>
  <c r="E22" i="33" s="1"/>
  <c r="E21" i="33" s="1"/>
  <c r="E20" i="33" s="1"/>
  <c r="E13" i="33" s="1"/>
  <c r="E36" i="33"/>
  <c r="E29" i="33" s="1"/>
  <c r="F36" i="33"/>
  <c r="F29" i="33" s="1"/>
  <c r="F173" i="33"/>
  <c r="E189" i="33"/>
  <c r="G190" i="33"/>
  <c r="F40" i="26"/>
  <c r="F33" i="26" s="1"/>
  <c r="F162" i="26"/>
  <c r="F158" i="26" s="1"/>
  <c r="E66" i="33"/>
  <c r="E53" i="33" s="1"/>
  <c r="E100" i="33"/>
  <c r="F132" i="33"/>
  <c r="F128" i="33" s="1"/>
  <c r="F123" i="33" s="1"/>
  <c r="E132" i="33"/>
  <c r="E128" i="33" s="1"/>
  <c r="G173" i="33"/>
  <c r="F180" i="33"/>
  <c r="G180" i="33"/>
  <c r="E208" i="33"/>
  <c r="E207" i="33" s="1"/>
  <c r="E201" i="33" s="1"/>
  <c r="F151" i="33"/>
  <c r="E151" i="33"/>
  <c r="G79" i="33"/>
  <c r="F101" i="33"/>
  <c r="G53" i="33"/>
  <c r="E83" i="33"/>
  <c r="E82" i="33" s="1"/>
  <c r="G29" i="33"/>
  <c r="E90" i="33"/>
  <c r="G100" i="33"/>
  <c r="F110" i="33"/>
  <c r="E114" i="33"/>
  <c r="E124" i="33"/>
  <c r="F217" i="26"/>
  <c r="F216" i="26" s="1"/>
  <c r="F202" i="26" s="1"/>
  <c r="G217" i="26"/>
  <c r="G216" i="26" s="1"/>
  <c r="G202" i="26" s="1"/>
  <c r="G177" i="26"/>
  <c r="F177" i="26"/>
  <c r="E177" i="26"/>
  <c r="G170" i="26"/>
  <c r="E170" i="26"/>
  <c r="F151" i="26"/>
  <c r="G151" i="26"/>
  <c r="E132" i="26"/>
  <c r="E128" i="26" s="1"/>
  <c r="E123" i="26" s="1"/>
  <c r="G132" i="26"/>
  <c r="G128" i="26" s="1"/>
  <c r="F125" i="26"/>
  <c r="G94" i="26"/>
  <c r="G93" i="26" s="1"/>
  <c r="F94" i="26"/>
  <c r="F93" i="26" s="1"/>
  <c r="E90" i="26"/>
  <c r="E102" i="26"/>
  <c r="E40" i="26"/>
  <c r="E33" i="26" s="1"/>
  <c r="F89" i="26"/>
  <c r="G101" i="26"/>
  <c r="E111" i="26"/>
  <c r="G124" i="26"/>
  <c r="F186" i="26"/>
  <c r="E150" i="33" l="1"/>
  <c r="G150" i="33"/>
  <c r="F150" i="33"/>
  <c r="G150" i="26"/>
  <c r="E123" i="33"/>
  <c r="E28" i="33" s="1"/>
  <c r="E219" i="33" s="1"/>
  <c r="E150" i="26"/>
  <c r="E32" i="26" s="1"/>
  <c r="E236" i="26" s="1"/>
  <c r="F150" i="26"/>
  <c r="F123" i="26"/>
  <c r="G123" i="26"/>
  <c r="G32" i="26" s="1"/>
  <c r="F32" i="26" l="1"/>
  <c r="F236" i="26" s="1"/>
  <c r="G28" i="33"/>
  <c r="G219" i="33" s="1"/>
  <c r="F28" i="33"/>
  <c r="F219" i="33" s="1"/>
  <c r="G236" i="26"/>
  <c r="D31" i="27"/>
  <c r="C31" i="27"/>
  <c r="D34" i="27"/>
  <c r="C34" i="27"/>
  <c r="C34" i="3"/>
  <c r="C31" i="3"/>
  <c r="D40" i="25" l="1"/>
  <c r="D39" i="25" s="1"/>
  <c r="C40" i="25"/>
  <c r="C39" i="25" s="1"/>
  <c r="C40" i="2"/>
  <c r="C39" i="2" s="1"/>
  <c r="D13" i="25" l="1"/>
  <c r="D11" i="25"/>
  <c r="D10" i="25" s="1"/>
  <c r="C39" i="3"/>
  <c r="C37" i="3"/>
  <c r="D39" i="27"/>
  <c r="C39" i="27"/>
  <c r="D37" i="27"/>
  <c r="C37" i="27"/>
  <c r="C26" i="27" l="1"/>
  <c r="D26" i="27"/>
  <c r="C11" i="3"/>
  <c r="C18" i="3"/>
  <c r="C13" i="25" l="1"/>
  <c r="C12" i="22" l="1"/>
  <c r="D23" i="22" l="1"/>
  <c r="D12" i="22" s="1"/>
  <c r="C23" i="27"/>
  <c r="C20" i="27"/>
  <c r="C18" i="27"/>
  <c r="C12" i="27"/>
  <c r="D23" i="27"/>
  <c r="D20" i="27"/>
  <c r="D18" i="27"/>
  <c r="D12" i="27"/>
  <c r="D41" i="27" l="1"/>
  <c r="C41" i="27"/>
  <c r="C23" i="3" l="1"/>
  <c r="D47" i="25"/>
  <c r="C47" i="25"/>
  <c r="D45" i="25"/>
  <c r="C45" i="25"/>
  <c r="D43" i="25"/>
  <c r="C43" i="25"/>
  <c r="D36" i="25"/>
  <c r="C36" i="25"/>
  <c r="D32" i="25"/>
  <c r="D31" i="25" s="1"/>
  <c r="D30" i="25" s="1"/>
  <c r="C32" i="25"/>
  <c r="C31" i="25" s="1"/>
  <c r="C30" i="25" s="1"/>
  <c r="D28" i="25"/>
  <c r="C28" i="25"/>
  <c r="D26" i="25"/>
  <c r="D25" i="25" s="1"/>
  <c r="C26" i="25"/>
  <c r="D23" i="25"/>
  <c r="C23" i="25"/>
  <c r="D19" i="25"/>
  <c r="C19" i="25"/>
  <c r="C11" i="25"/>
  <c r="C47" i="2"/>
  <c r="C32" i="2"/>
  <c r="C42" i="25" l="1"/>
  <c r="C35" i="25" s="1"/>
  <c r="C34" i="25" s="1"/>
  <c r="D42" i="25"/>
  <c r="C25" i="25"/>
  <c r="C22" i="25" s="1"/>
  <c r="C9" i="25" s="1"/>
  <c r="C10" i="25"/>
  <c r="D22" i="25"/>
  <c r="D9" i="25" s="1"/>
  <c r="D35" i="25" l="1"/>
  <c r="D34" i="25" s="1"/>
  <c r="D49" i="25" s="1"/>
  <c r="C49" i="25"/>
  <c r="C26" i="2"/>
  <c r="C25" i="2" l="1"/>
  <c r="C45" i="2" l="1"/>
  <c r="C31" i="2" l="1"/>
  <c r="C30" i="2" s="1"/>
  <c r="C20" i="2"/>
  <c r="C19" i="2" s="1"/>
  <c r="C26" i="3"/>
  <c r="C20" i="3"/>
  <c r="C43" i="2"/>
  <c r="C42" i="2" s="1"/>
  <c r="C36" i="2"/>
  <c r="C23" i="2"/>
  <c r="C11" i="2"/>
  <c r="C10" i="2" s="1"/>
  <c r="C41" i="3" l="1"/>
  <c r="C35" i="2"/>
  <c r="C34" i="2" s="1"/>
  <c r="E23" i="22"/>
  <c r="E12" i="22" s="1"/>
  <c r="C22" i="2"/>
  <c r="C9" i="2" s="1"/>
  <c r="C49" i="2" l="1"/>
</calcChain>
</file>

<file path=xl/sharedStrings.xml><?xml version="1.0" encoding="utf-8"?>
<sst xmlns="http://schemas.openxmlformats.org/spreadsheetml/2006/main" count="5749" uniqueCount="865">
  <si>
    <t>Код бюджетной классификации Российской Федерации</t>
  </si>
  <si>
    <t xml:space="preserve"> 1 13 01995 10 0000 130</t>
  </si>
  <si>
    <t xml:space="preserve"> 1 17 01050 10 0000 180</t>
  </si>
  <si>
    <t xml:space="preserve"> 1 17 05050 10 0000 180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</si>
  <si>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</si>
  <si>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</si>
  <si>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</si>
  <si>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</si>
  <si>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</si>
  <si>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и 228 Налогового кодекса Российской Федерации</t>
    </r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</si>
  <si>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</si>
  <si>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</si>
  <si>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</si>
  <si>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</si>
  <si>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</si>
  <si>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</si>
  <si>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</si>
  <si>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</si>
  <si>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</si>
  <si>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 доходов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</si>
  <si>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</si>
  <si>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</si>
  <si>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</si>
  <si>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</si>
  <si>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1 05 00000 00 0000 000</t>
  </si>
  <si>
    <t xml:space="preserve"> 1 05 03000 01 0000 110</t>
  </si>
  <si>
    <t>Единый сельскохозяйственный налог</t>
  </si>
  <si>
    <t xml:space="preserve"> 1 05 03010 01 0000 110</t>
  </si>
  <si>
    <t>Налог на имущество физических лиц</t>
  </si>
  <si>
    <t xml:space="preserve"> 1 06 00000 00 0000 000</t>
  </si>
  <si>
    <t xml:space="preserve"> 1 06 01000 00 0000 110</t>
  </si>
  <si>
    <t xml:space="preserve"> 1 06 01030 10 0000 110</t>
  </si>
  <si>
    <t>Земельный налог</t>
  </si>
  <si>
    <t xml:space="preserve"> 1 06 06000 00 0000 110</t>
  </si>
  <si>
    <t xml:space="preserve"> 1 11 09045 10 0000 120</t>
  </si>
  <si>
    <t xml:space="preserve"> 1 13 00000 00 0000 000</t>
  </si>
  <si>
    <t xml:space="preserve"> 1 13 01000 00 0000 130</t>
  </si>
  <si>
    <t xml:space="preserve"> 1 13 01990 00 0000 130</t>
  </si>
  <si>
    <t xml:space="preserve"> 2 00 00000 00 0000 000</t>
  </si>
  <si>
    <t xml:space="preserve"> 2 02 00000 00 0000 000</t>
  </si>
  <si>
    <t xml:space="preserve"> 1 03 00000 00 0000 000</t>
  </si>
  <si>
    <t>главного администратора доходов</t>
  </si>
  <si>
    <t>доходов местного бюджета</t>
  </si>
  <si>
    <t>Наименование  главного администратора доходов местного бюджета</t>
  </si>
  <si>
    <t>главного администратора источников</t>
  </si>
  <si>
    <t>источников финансирования дефицита местного бюджета</t>
  </si>
  <si>
    <t>Наименование  главного администратора источников финансирования дефицита местного бюджета</t>
  </si>
  <si>
    <t>01 02 00 00 10 0000 710</t>
  </si>
  <si>
    <t>01 02 00 00 10 0000 810</t>
  </si>
  <si>
    <t>01 03 01 00 10 0000 710</t>
  </si>
  <si>
    <t>01 03 01 00 10 0000 810</t>
  </si>
  <si>
    <t>01 05 02 01 10 0000 510</t>
  </si>
  <si>
    <t>01 05 02 01 10 0000 610</t>
  </si>
  <si>
    <t>01 06 06 00 10 0000 810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</si>
  <si>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</si>
  <si>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</si>
  <si>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</si>
  <si>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</si>
  <si>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</si>
  <si>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</si>
  <si>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</si>
  <si>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</si>
  <si>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</si>
  <si>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</si>
  <si>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</si>
  <si>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</si>
  <si>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</si>
  <si>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</si>
  <si>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</si>
  <si>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</si>
  <si>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</si>
  <si>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</si>
  <si>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</si>
  <si>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</si>
  <si>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</si>
  <si>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</si>
  <si>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</si>
  <si>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</si>
  <si>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</si>
  <si>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</si>
  <si>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</si>
  <si>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</si>
  <si>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</si>
  <si>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</si>
  <si>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</si>
  <si>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</si>
  <si>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</si>
  <si>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</si>
  <si>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</si>
  <si>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ФИЗИЧЕСКАЯ КУЛЬТУРА И СПОРТ</t>
  </si>
  <si>
    <t>1100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</si>
  <si>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</si>
  <si>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</si>
  <si>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</si>
  <si>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</si>
  <si>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</si>
  <si>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</si>
  <si>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Глава муниципального образования</t>
  </si>
  <si>
    <t>руб.</t>
  </si>
  <si>
    <t>Муниципальное казенное учреждение "Администрация Таргизского муниципального образования"</t>
  </si>
  <si>
    <t>2 08 05000 10 0000 180</t>
  </si>
  <si>
    <t>1102</t>
  </si>
  <si>
    <t>Массовый спорт</t>
  </si>
  <si>
    <t>(руб.)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</si>
  <si>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</si>
  <si>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</si>
  <si>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</si>
  <si>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</si>
  <si>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</si>
  <si>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986</t>
  </si>
  <si>
    <t>КВСР</t>
  </si>
  <si>
    <t xml:space="preserve">ВЕДОМСТВЕННАЯ СТРУКТУРА РАСХОДОВ БЮДЖЕТА  </t>
  </si>
  <si>
    <t>Наименование  показателя</t>
  </si>
  <si>
    <t>КБК</t>
  </si>
  <si>
    <t>Сумма, руб.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</si>
  <si>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</si>
  <si>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</si>
  <si>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</si>
  <si>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</si>
  <si>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</si>
  <si>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</si>
  <si>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</si>
  <si>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</si>
  <si>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</si>
  <si>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</si>
  <si>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</si>
  <si>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Субвенции местным бюджетам  на выполнение передаваемых полномочий субъектов Российской Федерации</t>
  </si>
  <si>
    <t xml:space="preserve"> 1 11 07015 10 0000 120</t>
  </si>
  <si>
    <t>115 02050 10 0000 140</t>
  </si>
  <si>
    <t>Другие общегосударственные вопросы</t>
  </si>
  <si>
    <t>0113</t>
  </si>
  <si>
    <t>0412</t>
  </si>
  <si>
    <t>Другие вопросы в области национальной экономике</t>
  </si>
  <si>
    <t>Другие вопросы в области культуры, кинематографии</t>
  </si>
  <si>
    <t>0804</t>
  </si>
  <si>
    <t>Осуществление  областных  государственных полномочий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 отдельными закономи Иркутской области  об административной ответственности</t>
  </si>
  <si>
    <t>Закупка товаров, работ и услуг для государственных (муниципальных)нужд</t>
  </si>
  <si>
    <t xml:space="preserve"> 1 03 022300 10 000 110</t>
  </si>
  <si>
    <t xml:space="preserve"> 1 03 022400 10 000 110</t>
  </si>
  <si>
    <t xml:space="preserve"> 1 03 022500 10 000 110</t>
  </si>
  <si>
    <t xml:space="preserve"> 1 03 022600 10 000 110</t>
  </si>
  <si>
    <t xml:space="preserve"> 1 03 020000 00 000 110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</si>
  <si>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</si>
  <si>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</si>
  <si>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</si>
  <si>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</si>
  <si>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организаций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</si>
  <si>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</si>
  <si>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</si>
  <si>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</si>
  <si>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1 06 06040 00 0000 110</t>
  </si>
  <si>
    <t>1 06 06043 10 0000 110</t>
  </si>
  <si>
    <t>Земельный налог с физических лиц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</si>
  <si>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</si>
  <si>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</si>
  <si>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</si>
  <si>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</si>
  <si>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</si>
  <si>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1 06 06033 10 0000 110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</si>
  <si>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сельских  поселениями</t>
  </si>
  <si>
    <t>Платежи, взимаемые органами местного самоуправления (организациями) сельских  поселений за выполнение определенных функций</t>
  </si>
  <si>
    <t>Невыясненные поступления, зачисляемые в бюджеты сельских  поселений</t>
  </si>
  <si>
    <t>Прочие неналоговые доходы бюджетов сельских поселений</t>
  </si>
  <si>
    <t>Прочие межбюджетные трансферты,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</si>
  <si>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</si>
  <si>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Погашение 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</si>
  <si>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</si>
  <si>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</si>
  <si>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Погашение бюджетами сельских поселений кредитов от кредитных организаций  в валюте Российской Федерации</t>
  </si>
  <si>
    <t>Погашение обязательств, за счет прочих источников внутреннего финансирования дефицитов бюджетов сельских поселений</t>
  </si>
  <si>
    <t>1 11 05013 10 0000 120</t>
  </si>
  <si>
    <t>44 0 00 00000</t>
  </si>
  <si>
    <t>70 3 02 51180</t>
  </si>
  <si>
    <t>77 0 03 00000</t>
  </si>
  <si>
    <t>77 0 00 00000</t>
  </si>
  <si>
    <t>90 0 00 00000</t>
  </si>
  <si>
    <t>Непрограммные расходы</t>
  </si>
  <si>
    <t>Закупка товаров, работ и услуг для обеспечения государственных (муниципальных) нужд</t>
  </si>
  <si>
    <t>Расходы на выплаты по оплате труда работников органов местного самоуправления</t>
  </si>
  <si>
    <t>Межбюджетные трансферты</t>
  </si>
  <si>
    <t>Иные бюджетные ассигнования</t>
  </si>
  <si>
    <t>Расходы на обеспечение функций органов местного самоуправления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</si>
  <si>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самоуправленияТаргизского муниципального образования </t>
  </si>
  <si>
    <t>Расходы на обеспечение деятельности муниципальных учреждений, находящихся в ведении Таргизского муниципального образования</t>
  </si>
  <si>
    <t>70 3 02 00000</t>
  </si>
  <si>
    <t>986 01 02 00 00 10 0000 710</t>
  </si>
  <si>
    <t>986 01 02 00 00 10 0000 810</t>
  </si>
  <si>
    <t>986 01 03 01 00 10 0000 710</t>
  </si>
  <si>
    <t>986 01 03 01 00 10 0000 810</t>
  </si>
  <si>
    <t>986 01 05 02 01 00 0000 510</t>
  </si>
  <si>
    <t>986 01 05 02 01 10 0000 510</t>
  </si>
  <si>
    <t>986 01 05 02 01 10 0000 610</t>
  </si>
  <si>
    <t>1 06 06030 00 0000 110</t>
  </si>
  <si>
    <t>Субвенции бюджетам бюджетной системы Российской Федерации</t>
  </si>
  <si>
    <t>2 07 05030 10 0000 180</t>
  </si>
  <si>
    <t>Прочие безвозмездные поступления в бюджеты сельских поселений</t>
  </si>
  <si>
    <t>Иные межбюджетные трансферты</t>
  </si>
  <si>
    <t>Дотации бюджетам бюджетной системы Российской Федерации</t>
  </si>
  <si>
    <t>Обеспечение проведения  выборов и референдумов</t>
  </si>
  <si>
    <t>Пенсионное обеспечение</t>
  </si>
  <si>
    <t>1000</t>
  </si>
  <si>
    <t>1001</t>
  </si>
  <si>
    <t>Глава Таргизского муниципального образования</t>
  </si>
  <si>
    <t>В.М. Киндрачук</t>
  </si>
  <si>
    <t xml:space="preserve">                                                                        В.М. Киндрачук</t>
  </si>
  <si>
    <t xml:space="preserve">                                                  Приложение 1</t>
  </si>
  <si>
    <t xml:space="preserve">                                                                            Приложение 2</t>
  </si>
  <si>
    <t xml:space="preserve">                                                                           Приложение 3</t>
  </si>
  <si>
    <t xml:space="preserve">                                                       Приложение 8</t>
  </si>
  <si>
    <t>2 02 10000 00 0000 150</t>
  </si>
  <si>
    <t xml:space="preserve"> 2 02 30000 00 0000 150</t>
  </si>
  <si>
    <t>2 02 35118 00 0000 150</t>
  </si>
  <si>
    <t>2 02 35118 10 0000 150</t>
  </si>
  <si>
    <t>2 02 30024 00 0000 150</t>
  </si>
  <si>
    <t>2 02 30024 10 0000 150</t>
  </si>
  <si>
    <t>2 02 40000 00 0000 150</t>
  </si>
  <si>
    <t>2 02 49999 10 0000 150</t>
  </si>
  <si>
    <t>Субсидии бюджетам бюджетной системы Российской Федерации (межбюджетные субсидии)</t>
  </si>
  <si>
    <t>2 02 20000 00 0000 150</t>
  </si>
  <si>
    <t>Прочие субсидии</t>
  </si>
  <si>
    <t>2 02 29999 00 0000 150</t>
  </si>
  <si>
    <t>2 02 29999 10 0000 150</t>
  </si>
  <si>
    <t>Профессиональная подготовка, переподготовка и повышение квалификации</t>
  </si>
  <si>
    <t>0705</t>
  </si>
  <si>
    <t xml:space="preserve">Молодежная политика </t>
  </si>
  <si>
    <t>СОЦИАЛЬНАЯ ПОЛИТИКА</t>
  </si>
  <si>
    <t>Сумма  на 2021 год</t>
  </si>
  <si>
    <t>Сумма  на 2020 год</t>
  </si>
  <si>
    <t>Сумма  на 2022 год</t>
  </si>
  <si>
    <t>Реализация мероприятий перечня народных инициатив</t>
  </si>
  <si>
    <t>71101S2370</t>
  </si>
  <si>
    <t>Государственная программа Иркутской области «Управление государственными финансами Иркутской области» на 2015 - 2020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</si>
  <si>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</si>
  <si>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</si>
  <si>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Субвенции на 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</si>
  <si>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</si>
  <si>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7030251180</t>
  </si>
  <si>
    <t>100</t>
  </si>
  <si>
    <t>Осуществление первичного воинского учета</t>
  </si>
  <si>
    <t>200</t>
  </si>
  <si>
    <t xml:space="preserve">Муниципальные программы </t>
  </si>
  <si>
    <t>0000000000</t>
  </si>
  <si>
    <t>Муниципальная программа "Эффективное муниципальное управление"</t>
  </si>
  <si>
    <t>4100000000</t>
  </si>
  <si>
    <t>Расходы на оплату труда работников ОМСУ</t>
  </si>
  <si>
    <t>4110180110</t>
  </si>
  <si>
    <t>4110280110</t>
  </si>
  <si>
    <t>Функционирование местных администраций</t>
  </si>
  <si>
    <t>Расходы на обеспечение функций ОМСУ</t>
  </si>
  <si>
    <t>4110280190</t>
  </si>
  <si>
    <t>Закупки товаров, работ и услуг для государственных нужд</t>
  </si>
  <si>
    <t>Уплата налогов, сборов и иных платежей</t>
  </si>
  <si>
    <t>800</t>
  </si>
  <si>
    <t>4110289999</t>
  </si>
  <si>
    <t>Подпрограмма «Муниципальное управление собственностью»</t>
  </si>
  <si>
    <t>4120000000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</si>
  <si>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Балтуринского МО</t>
  </si>
  <si>
    <t>4120189999</t>
  </si>
  <si>
    <t xml:space="preserve"> Подпрограмма «Социальное обеспечение»</t>
  </si>
  <si>
    <t>4130000000</t>
  </si>
  <si>
    <t xml:space="preserve">Социальные выплаты гражданам, кроме публичных нормативных социальных выплат
</t>
  </si>
  <si>
    <t>4130188060</t>
  </si>
  <si>
    <t>300</t>
  </si>
  <si>
    <t>Подпрограмма  "  Развитие муниципальной службы"</t>
  </si>
  <si>
    <t>4140000000</t>
  </si>
  <si>
    <t>4140189999</t>
  </si>
  <si>
    <t>Муниципальная программа "Безопасное муниципальное образование"</t>
  </si>
  <si>
    <t>4200000000</t>
  </si>
  <si>
    <t>Подпрограмма"Предупреждение чрезвычайных ситуаций природного и техногенного характера"</t>
  </si>
  <si>
    <t>4210000000</t>
  </si>
  <si>
    <t>4210189999</t>
  </si>
  <si>
    <t>Подпрограмма "Профилактика терроризма и экстремизма"</t>
  </si>
  <si>
    <t>4230000000</t>
  </si>
  <si>
    <t>4230189999</t>
  </si>
  <si>
    <t>Подпрограмма "Повышение безопасности дорожного движения"</t>
  </si>
  <si>
    <t>4240000000</t>
  </si>
  <si>
    <t>4240189999</t>
  </si>
  <si>
    <t>Подпрограмма "Обеспечение пожарной безопасности"</t>
  </si>
  <si>
    <t>4250000000</t>
  </si>
  <si>
    <t>Расходы на оплату труда работников муниципальных учреждений, находящихся в ведении муниципального образования</t>
  </si>
  <si>
    <t>4250181110</t>
  </si>
  <si>
    <t>4250181190</t>
  </si>
  <si>
    <t>Подпрограмма" Обеспечение пожарной безопасности"</t>
  </si>
  <si>
    <t>4250289999</t>
  </si>
  <si>
    <t>Подпрограмма "Профилактика преступлений и иных правонарушений</t>
  </si>
  <si>
    <t>4220000000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</si>
  <si>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Каменского МО</t>
  </si>
  <si>
    <t>4220189999</t>
  </si>
  <si>
    <t>Другие вопросы в области национальной безопасности и правохранительной деятельности</t>
  </si>
  <si>
    <t>0314</t>
  </si>
  <si>
    <t>Муниципальная программа "Дороги местного значения"</t>
  </si>
  <si>
    <t>4300000000</t>
  </si>
  <si>
    <t>Подпрограмма "Ремонт и содержание дорог местного значения"</t>
  </si>
  <si>
    <t>4310000000</t>
  </si>
  <si>
    <t>4310189999</t>
  </si>
  <si>
    <t>Дорожное хозяйство</t>
  </si>
  <si>
    <t>4310289999</t>
  </si>
  <si>
    <t>Подпрограмма "Освещение дорог местного значения"</t>
  </si>
  <si>
    <t>4320000000</t>
  </si>
  <si>
    <t>4320189999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</si>
  <si>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Червянского МО</t>
  </si>
  <si>
    <t>4310389999</t>
  </si>
  <si>
    <t>Подпрограмма "Установка дорожных знаков, обустройство пешеходных переходов</t>
  </si>
  <si>
    <t>4330000000</t>
  </si>
  <si>
    <t>4330189999</t>
  </si>
  <si>
    <t>Муниципальная  прграмма "Развитие малого и среднего предпринимательства"</t>
  </si>
  <si>
    <t>4400000000</t>
  </si>
  <si>
    <t>Подпрограмма "Развитие малого и среднего предпринимательства"</t>
  </si>
  <si>
    <t>4410000000</t>
  </si>
  <si>
    <t>Другие вопрсы в области национальной экономики</t>
  </si>
  <si>
    <t>Муниципальная программа "Развитие жилищно-коммунального хозяйства и повышение энергоэффективности""</t>
  </si>
  <si>
    <t>4500000000</t>
  </si>
  <si>
    <t>Попрограмма «Энергоэффективность и развитие энергетики на территории»</t>
  </si>
  <si>
    <t>4520000000</t>
  </si>
  <si>
    <t>4520189999</t>
  </si>
  <si>
    <t>Подпрограмма " Благоустройство"</t>
  </si>
  <si>
    <t>4540000000</t>
  </si>
  <si>
    <t>4540189999</t>
  </si>
  <si>
    <t xml:space="preserve">Подпрограмма "Благоустройство" </t>
  </si>
  <si>
    <t>4540281110</t>
  </si>
  <si>
    <t>4540281190</t>
  </si>
  <si>
    <t>4540389999</t>
  </si>
  <si>
    <t>4540489999</t>
  </si>
  <si>
    <t>4540589999</t>
  </si>
  <si>
    <t>Муниципальная программа "Развитие культуры, спорта, и молодежной политики"</t>
  </si>
  <si>
    <t>4600000000</t>
  </si>
  <si>
    <t>Подпрограмма "Молодежная политика"</t>
  </si>
  <si>
    <t>4610000000</t>
  </si>
  <si>
    <t>4610189999</t>
  </si>
  <si>
    <t>Молодежная политика</t>
  </si>
  <si>
    <t>4610289999</t>
  </si>
  <si>
    <t>Подпрограмма "Организация досуга жителей муниципального образования"</t>
  </si>
  <si>
    <t>4620000000</t>
  </si>
  <si>
    <t>Расходы на выплаты персоналу казенных учреждений</t>
  </si>
  <si>
    <t>4620182110</t>
  </si>
  <si>
    <t>4620182190</t>
  </si>
  <si>
    <t>4620189999</t>
  </si>
  <si>
    <t>4620289999</t>
  </si>
  <si>
    <t>Подпрограмма "Развитие библиотечного дела"</t>
  </si>
  <si>
    <t>4630000000</t>
  </si>
  <si>
    <t>4630182110</t>
  </si>
  <si>
    <t>4630182190</t>
  </si>
  <si>
    <t>Подпрограмма "Обеспечение реализации муниципальной программы "Развитие культура, спорта и молодежной политики""</t>
  </si>
  <si>
    <t>4650000000</t>
  </si>
  <si>
    <t>4650181110</t>
  </si>
  <si>
    <t>Другие вопросы в области культуры и кинематографии</t>
  </si>
  <si>
    <t>4650181190</t>
  </si>
  <si>
    <t>4650189999</t>
  </si>
  <si>
    <t>Подпрограмма "Развитие физической культуры и массового спорта "</t>
  </si>
  <si>
    <t>4640000000</t>
  </si>
  <si>
    <t>4640189999</t>
  </si>
  <si>
    <t>Подпрограмма " Комплексные меры профилактики наркомании и других социально-негативных явлений"</t>
  </si>
  <si>
    <t>4660000000</t>
  </si>
  <si>
    <t>4660189999</t>
  </si>
  <si>
    <t>Подпрограмма  " Развитие кадрового потенциала в сфере культуры"</t>
  </si>
  <si>
    <t>4670000000</t>
  </si>
  <si>
    <t>4670189999</t>
  </si>
  <si>
    <t xml:space="preserve">Непрограммные расходы областные и муниципальные </t>
  </si>
  <si>
    <t>000</t>
  </si>
  <si>
    <t>0000</t>
  </si>
  <si>
    <t>Областные непрограмные расходы</t>
  </si>
  <si>
    <t>Обеспечение реализации полномочий агентства по обеспечению деятельности мировых судей Иркутской области</t>
  </si>
  <si>
    <t>90А0000000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</si>
  <si>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</si>
  <si>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90А0673150</t>
  </si>
  <si>
    <t>Муниципальные непрограммные расходы</t>
  </si>
  <si>
    <t>7700000000</t>
  </si>
  <si>
    <t>Обеспечение деятельности финансовых органов и органов финансово- бюджетного надзора</t>
  </si>
  <si>
    <t>7700300000</t>
  </si>
  <si>
    <t>Расходы на переданные полномочия по внешнему финансовому контролю</t>
  </si>
  <si>
    <t>7700382190</t>
  </si>
  <si>
    <t>500</t>
  </si>
  <si>
    <t>Обеспечение деятельности контрольно- счетных огранов</t>
  </si>
  <si>
    <t>Расходы на переданные полномочия по исполнению местного бюджета</t>
  </si>
  <si>
    <t>7700383190</t>
  </si>
  <si>
    <t>7700400000</t>
  </si>
  <si>
    <t>Расходы из резервного фонда</t>
  </si>
  <si>
    <t>7700484120</t>
  </si>
  <si>
    <t>Резервный фонд</t>
  </si>
  <si>
    <t xml:space="preserve">   Итого</t>
  </si>
  <si>
    <t>Государственные программы Иркутской области и муниципальные программы Таргизского муниципального образования</t>
  </si>
  <si>
    <t>Госсударственная программа Иркутской области "Экономическое развитие и иновационная экономика"</t>
  </si>
  <si>
    <t>Подпрограмма "Госсударственная политика в сфере экономического развития Иркутской области</t>
  </si>
  <si>
    <t>Основное мероприятие Обеспечение эффективного управления экономическим развитием Иркутской области</t>
  </si>
  <si>
    <t>4250189999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</si>
  <si>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Таргизского МО</t>
  </si>
  <si>
    <t>Расходы на обеспечение деятельности муниципальных учреждений, находящихся в ведении Таргизского  муниципального образования</t>
  </si>
  <si>
    <t xml:space="preserve">                                РАСПРЕДЕЛЕНИЕ БЮДЖЕТНЫХ АССИГНОВАНИЙ ПО ЦЕЛЕВЫМ СТАТЬЯМ</t>
  </si>
  <si>
    <t>Наименование показателя</t>
  </si>
  <si>
    <t>КФСР</t>
  </si>
  <si>
    <t>2</t>
  </si>
  <si>
    <t>3</t>
  </si>
  <si>
    <t>4</t>
  </si>
  <si>
    <t>5</t>
  </si>
  <si>
    <t>6</t>
  </si>
  <si>
    <t>8</t>
  </si>
  <si>
    <t>Функционирование высшего должностного лица субъекта Российской Федерации и органа местного самоуправления</t>
  </si>
  <si>
    <t>41 0 00 00000</t>
  </si>
  <si>
    <t>Подпрограмма "Повышение эффективности деятельности органов местного самоуправления"</t>
  </si>
  <si>
    <t>41 1 00 0000</t>
  </si>
  <si>
    <t>Основное мероприятие   Обеспечение деятельности главы поселения</t>
  </si>
  <si>
    <t>41 1 01 00000</t>
  </si>
  <si>
    <t>41 1 01 80100</t>
  </si>
  <si>
    <t>41 1 01 80110</t>
  </si>
  <si>
    <t>Расходы на выплату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</si>
  <si>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</si>
  <si>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</si>
  <si>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</si>
  <si>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Заработная плата</t>
  </si>
  <si>
    <t>Социальные пособия и компенсации персоналу в денежной форме</t>
  </si>
  <si>
    <t>Иные выплаты персоналу государственных (муниципальных) органов за исключением фонда оплаты труда</t>
  </si>
  <si>
    <t>41 1 01 80190</t>
  </si>
  <si>
    <t>122</t>
  </si>
  <si>
    <t>Прочие несоциальные выплаты персоналу в денежной форме</t>
  </si>
  <si>
    <t>Транспортные услуги</t>
  </si>
  <si>
    <t xml:space="preserve">Прочие работы, услуги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</si>
  <si>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</si>
  <si>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</si>
  <si>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</si>
  <si>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</si>
  <si>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41 1 00 00000</t>
  </si>
  <si>
    <t>Основное мероприятие Обеспечение деятельности администрации поселения</t>
  </si>
  <si>
    <t>41 1 02 00000</t>
  </si>
  <si>
    <t>41 1 02 80110</t>
  </si>
  <si>
    <t>41 1 02 80190</t>
  </si>
  <si>
    <t xml:space="preserve">Прочая закупка товаров, работ и услуг </t>
  </si>
  <si>
    <t>244</t>
  </si>
  <si>
    <t>Услуги связи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</si>
  <si>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</si>
  <si>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</si>
  <si>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</si>
  <si>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</si>
  <si>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ГСМ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</si>
  <si>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</si>
  <si>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</si>
  <si>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</si>
  <si>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</si>
  <si>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</si>
  <si>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41 1 02 89999</t>
  </si>
  <si>
    <t>850</t>
  </si>
  <si>
    <t>Уплата налога  на имущество организаций и земельного налога</t>
  </si>
  <si>
    <t>851</t>
  </si>
  <si>
    <t>Налоги, пошлины и сборы</t>
  </si>
  <si>
    <t>Уплата прочих налогов,сборов</t>
  </si>
  <si>
    <t>852</t>
  </si>
  <si>
    <t>Уплата иных платежей</t>
  </si>
  <si>
    <t>853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</si>
  <si>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</si>
  <si>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</si>
  <si>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Иные выплаты текущего характера организациям</t>
  </si>
  <si>
    <t>Обеспечение деятельности финансовых, налоговых и таможеных органов и органов финансового (финансового-бюджетного) надзора</t>
  </si>
  <si>
    <t xml:space="preserve"> </t>
  </si>
  <si>
    <t>77 0 03 83190</t>
  </si>
  <si>
    <t>540</t>
  </si>
  <si>
    <t>Перечисления другим бюджетам бюджетной системы  Российской Федерации</t>
  </si>
  <si>
    <t>77 0 03 84190</t>
  </si>
  <si>
    <t>Обеспечение проведения выборов и референдумов</t>
  </si>
  <si>
    <t>0107</t>
  </si>
  <si>
    <t>9020189999</t>
  </si>
  <si>
    <t>880</t>
  </si>
  <si>
    <t>9020289999</t>
  </si>
  <si>
    <t>РЕЗЕРВНЫЕ ФОНДЫ</t>
  </si>
  <si>
    <t>Резервные средства администрации муниципального образования</t>
  </si>
  <si>
    <t>77 0 04 89160</t>
  </si>
  <si>
    <t>Резервные средства</t>
  </si>
  <si>
    <t>870</t>
  </si>
  <si>
    <r>
      <t xml:space="preserve"> Закупка товаров, работ и услуг для </t>
    </r>
    <r>
      <rPr>
        <u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государственных (муниципальных) нужд</t>
    </r>
  </si>
  <si>
    <t>Иные закупки товаров, работ  и услуг для обеспечения государственных (муниципальных) нужд</t>
  </si>
  <si>
    <t>240</t>
  </si>
  <si>
    <t>41 2 00 00000</t>
  </si>
  <si>
    <t>Основное мероприятие «Оформление собственности»</t>
  </si>
  <si>
    <t>41 2 01 00000</t>
  </si>
  <si>
    <t xml:space="preserve">Реализация направлений расходов основного мероприятия и (или)  муниципальной программы Балтуринского муниципального образования, а также непрограммным направлениям расходов органов местного самоуправления Балтуринского муниципального образования </t>
  </si>
  <si>
    <t>41 2 01 89999</t>
  </si>
  <si>
    <t>Прочая закупка товаров, работ и услуг для обеспечения государственных (муниципальных)нужд</t>
  </si>
  <si>
    <t>Мобилизационная  и вневойсковая подготовка</t>
  </si>
  <si>
    <t>70 3 00 00000</t>
  </si>
  <si>
    <t>Иные выплаты персоналу  государственных (муниципальных) органов за исключением фонда оплаты труда</t>
  </si>
  <si>
    <t>Прочие выплаты</t>
  </si>
  <si>
    <t>Иные закупки товаров, работ и услуг для государственных (муниципальных) нужд нужд</t>
  </si>
  <si>
    <t>НАЦИОНАЛЬНАЯ БЕЗОПАСНОСТЬ И ПРАВОХРАНИТЕЛЬНАЯ ДЕЯТЕЛЬНОСТЬ</t>
  </si>
  <si>
    <t>Прочие работы,услуги</t>
  </si>
  <si>
    <t>Муниципальная программа " Безопасное муниципальное образование"</t>
  </si>
  <si>
    <t>42 0 00 00000</t>
  </si>
  <si>
    <t>Подпрограмма " Профилактика терроризма и экстремизма"</t>
  </si>
  <si>
    <t>42 3 00 00000</t>
  </si>
  <si>
    <t>Основное мероприятие Приобретение и размещение информационного материала</t>
  </si>
  <si>
    <t>42 3 01 00000</t>
  </si>
  <si>
    <t>42 3 01 89999</t>
  </si>
  <si>
    <t>42 1 01 00000</t>
  </si>
  <si>
    <t>42 1 01 89999</t>
  </si>
  <si>
    <t>Увеличение стоимости продуктов питания</t>
  </si>
  <si>
    <t>Основное мероприятие Обеспечение охраны жизни, здоровья и имущества граждан, защита их законных интересов и прав на безопасное условия движения по дорогам и улицам поселения</t>
  </si>
  <si>
    <t>42 4 01 00000</t>
  </si>
  <si>
    <t>42 4 01 89999</t>
  </si>
  <si>
    <t>Подпрограмма " Обеспечение пожарной безопасности"</t>
  </si>
  <si>
    <t>42 5 00 00000</t>
  </si>
  <si>
    <t>Основное мероприятие обеспечение деятельности муниципальной пожарной охраны</t>
  </si>
  <si>
    <t>42 5 01 00000</t>
  </si>
  <si>
    <t>42 5 01 81110</t>
  </si>
  <si>
    <t>Расходы на выплату персоналу казенных учреждений</t>
  </si>
  <si>
    <t>110</t>
  </si>
  <si>
    <t>Фонд оплаты труда казенных учреждений</t>
  </si>
  <si>
    <t>111</t>
  </si>
  <si>
    <t>Взносы по обязательному социальному страхованию на выплаты денежного содержания и иные выплаты работникам учреждений</t>
  </si>
  <si>
    <t>119</t>
  </si>
  <si>
    <t>Расходы на обеспечение деятельности муниципальных учреждений, находящихся в ведении Балтуринского муниципального образования</t>
  </si>
  <si>
    <t>42 5 01 81190</t>
  </si>
  <si>
    <t>Основное мероприятие Повышение уровня защиты населения и территории от пожаров</t>
  </si>
  <si>
    <t xml:space="preserve">42 5 02 00000   </t>
  </si>
  <si>
    <t>42 5 02 89999</t>
  </si>
  <si>
    <t>Госсударственная программа Иркутской области "Экономическое развитие и иновационная экономика</t>
  </si>
  <si>
    <t>71 0 00 00000</t>
  </si>
  <si>
    <t>71 1 00 00000</t>
  </si>
  <si>
    <t>Основное мероприятие обеспечение эффективного управления экономическим развитием Иркутской области</t>
  </si>
  <si>
    <t>71 1 01 00000</t>
  </si>
  <si>
    <t>Реализация мероприятий перечня проектов народных инициатив</t>
  </si>
  <si>
    <t>71 1 01 S2370</t>
  </si>
  <si>
    <t>Увеличение стоимости основных средств</t>
  </si>
  <si>
    <t>43 0 00 00000</t>
  </si>
  <si>
    <t>43 1 00 00000</t>
  </si>
  <si>
    <t xml:space="preserve">Основное мероприятие Ремонт дорог местного значения </t>
  </si>
  <si>
    <t>43 1 01 00000</t>
  </si>
  <si>
    <t>43 1 01 89999</t>
  </si>
  <si>
    <t>Основное мероприятие Содержание внутрипоселковых дорог</t>
  </si>
  <si>
    <t>43 1 02 00000</t>
  </si>
  <si>
    <t>43 1 02 89999</t>
  </si>
  <si>
    <t xml:space="preserve">Основное мероприятие обеспечение надежного и высокоэффективного наружнего освещения </t>
  </si>
  <si>
    <t>43 1 03 00000</t>
  </si>
  <si>
    <t>43 1 03 89999</t>
  </si>
  <si>
    <t>Подпрограмма "Установка дорожных знаков, обустройство пешиходных переходов"</t>
  </si>
  <si>
    <t>43 3 00 00000</t>
  </si>
  <si>
    <t>Основное мероприятие Установка дорожных знаков</t>
  </si>
  <si>
    <t>43 3 01 00000</t>
  </si>
  <si>
    <t>43 3 01 89999</t>
  </si>
  <si>
    <r>
      <t xml:space="preserve"> Закупка товаров, работ и услуг для </t>
    </r>
    <r>
      <rPr>
        <b/>
        <u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государственных (муниципальных) нужд</t>
    </r>
  </si>
  <si>
    <t>Увеличение стоимости материальных запасов</t>
  </si>
  <si>
    <t>Муниципальная  программа "Развитие и поддержка малого и среднего предпринимательства в Балтуринском  МО на 2014-2017г."</t>
  </si>
  <si>
    <t>4400489999</t>
  </si>
  <si>
    <t>Прочие расходы</t>
  </si>
  <si>
    <t>7701389999</t>
  </si>
  <si>
    <t>Основное мероприятие Обустройство пешеходных переходов</t>
  </si>
  <si>
    <t>43 3 02 00000</t>
  </si>
  <si>
    <t>43 3 02 89999</t>
  </si>
  <si>
    <t xml:space="preserve">Расходы за счёт иных межбюджетных трансфертов на приобретение, разгрузку, распиловку и доставку дров до дворов граждан, пострадавших в результате чрезвычайной ситуации, сложившейся в результате паводка, вызванного сильными дождями, прошедшими в июне 2019 года </t>
  </si>
  <si>
    <t>7710174090</t>
  </si>
  <si>
    <t>Иные закупки товаров, работ и услуг для обеспечения государственных (муниципальных) нужд</t>
  </si>
  <si>
    <t>Муниципальная программа "Развитие жилищно-коммунального хозяйства и повышение энергоэффективности"</t>
  </si>
  <si>
    <t>45 0 00 00000</t>
  </si>
  <si>
    <t>45 2 00 00000</t>
  </si>
  <si>
    <t>45 2 01 00000</t>
  </si>
  <si>
    <t>45 2 01 89999</t>
  </si>
  <si>
    <t>Подпрограмма "Благоустройство "</t>
  </si>
  <si>
    <t>45 4 00 00000</t>
  </si>
  <si>
    <t>Основное мероприятие Повышение уровня благоустройства территории</t>
  </si>
  <si>
    <t>45 4 01 00000</t>
  </si>
  <si>
    <t>45 4 01 89999</t>
  </si>
  <si>
    <t>Основное мероприятие Обеспечение реализации муниципальной программы "Развитие ЖКХ"</t>
  </si>
  <si>
    <t>45 4 02 00000</t>
  </si>
  <si>
    <t>45 4 02 81100</t>
  </si>
  <si>
    <t>45 4 02 81110</t>
  </si>
  <si>
    <t>45 4 02 81190</t>
  </si>
  <si>
    <t>Основное мероприятие Озеленение и благоустройство муниципального образования</t>
  </si>
  <si>
    <t>45 4 03 00000</t>
  </si>
  <si>
    <t>45 4 03 89999</t>
  </si>
  <si>
    <t>Основное мероприятие Организация и содержание  мест захоронений</t>
  </si>
  <si>
    <t>45 4 04 00000</t>
  </si>
  <si>
    <t>45 4 04 89999</t>
  </si>
  <si>
    <t>Основное мероприятия Расходы на мероприятия по ремонту и содержанию дорог муниципального значения</t>
  </si>
  <si>
    <t>45 4 05 00000</t>
  </si>
  <si>
    <t>45 4 05 89999</t>
  </si>
  <si>
    <t>45 7 02 89999</t>
  </si>
  <si>
    <t>41 4 00 00000</t>
  </si>
  <si>
    <t>Мероприятие" Подготовка.переподготовка (повышение квалификации) кадров"</t>
  </si>
  <si>
    <t>41 4 01 00000</t>
  </si>
  <si>
    <t>41 4 01 80190</t>
  </si>
  <si>
    <t xml:space="preserve">Муниципальная программа "Развитие культуры, спорта, молодежной политики" </t>
  </si>
  <si>
    <t>46 0 00 00000</t>
  </si>
  <si>
    <t>46 7 00 00000</t>
  </si>
  <si>
    <t>46 7 01 00000</t>
  </si>
  <si>
    <t>46 7 01 82190</t>
  </si>
  <si>
    <t xml:space="preserve">Муниципальная программа "Развитие культуры, спорта, молодежной политики " </t>
  </si>
  <si>
    <t>Подпрограмма "Молодежная политикая"</t>
  </si>
  <si>
    <t>46 1 00 00000</t>
  </si>
  <si>
    <t>Основное мероприятие содействие включении молодежи в социально-экономическую, общественно- политическую, культурную жизнь</t>
  </si>
  <si>
    <t>46 1 01 00000</t>
  </si>
  <si>
    <t>46 1 01 89999</t>
  </si>
  <si>
    <t>Основное мероприятие Создание условий для временного трудоустройства  детей и молодёжи в возрасте от 14 до 20 лет</t>
  </si>
  <si>
    <t>46 1 02 00000</t>
  </si>
  <si>
    <t>46 1 02 89999</t>
  </si>
  <si>
    <t>46 6 00 00000</t>
  </si>
  <si>
    <t>Основное мероприятие Профилактика наркомании токсикомании и алкоголизма</t>
  </si>
  <si>
    <t>46 6 01 00000</t>
  </si>
  <si>
    <t>46 6 01 89999</t>
  </si>
  <si>
    <t>КУЛЬТУРА И КИНЕМОТОГРАФИЯ</t>
  </si>
  <si>
    <t>Подпрограммы "Организация досуга жителей муниципального образования"</t>
  </si>
  <si>
    <t>46 2 00 00000</t>
  </si>
  <si>
    <t>Основное мероприятие  Обеспечение деятельности досуговых центров</t>
  </si>
  <si>
    <t>46 2 01 00000</t>
  </si>
  <si>
    <t>46 2 01 82110</t>
  </si>
  <si>
    <t xml:space="preserve"> Фонд оплаты труда  казенных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</si>
  <si>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</si>
  <si>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46 2 01 82190</t>
  </si>
  <si>
    <t>112</t>
  </si>
  <si>
    <t>Коммунальные услуги (ГПХ)</t>
  </si>
  <si>
    <t>46 2 01 89999</t>
  </si>
  <si>
    <t>Основное мероприятие организация досуга жителей</t>
  </si>
  <si>
    <t>46 2 02 00000</t>
  </si>
  <si>
    <t>46 2 02 89999</t>
  </si>
  <si>
    <t>прочие расходы</t>
  </si>
  <si>
    <t>7700982190</t>
  </si>
  <si>
    <t>Увеличение стоимости материальных запасов(Прочее)</t>
  </si>
  <si>
    <t>Подпрограмма " Развитие библиотечного дела"</t>
  </si>
  <si>
    <t>46 3 00 00000</t>
  </si>
  <si>
    <t>Основное мероприятие Обеспечение деятельности библиотек</t>
  </si>
  <si>
    <t>46 3 01 00000</t>
  </si>
  <si>
    <t>46 3 01 82110</t>
  </si>
  <si>
    <t>46 3 01 82190</t>
  </si>
  <si>
    <t>Подпрограмма "  "Обеспечение реализации муниципальной программы Развитие культуры, спорта и молодежной политики""</t>
  </si>
  <si>
    <t>46 5 00 00000</t>
  </si>
  <si>
    <t>Основное мероприятие Организация деятельности казённого учреждения</t>
  </si>
  <si>
    <t>46 5 01 00000</t>
  </si>
  <si>
    <t>46 5 01 81110</t>
  </si>
  <si>
    <t>46 5 01 81190</t>
  </si>
  <si>
    <t>46 5 01 89999</t>
  </si>
  <si>
    <t>Муниципальная программа «Эффективное муниципальное управление»</t>
  </si>
  <si>
    <t>41 3 00 00000</t>
  </si>
  <si>
    <t>Мероприятие "Пенсия за выслугу лет муниципальным   служащим "</t>
  </si>
  <si>
    <t>41 3 01 00000</t>
  </si>
  <si>
    <t>41 3 01 88060</t>
  </si>
  <si>
    <t>320</t>
  </si>
  <si>
    <t>Пособия,компенсации и иные социальные выплаты гражданам, кроме публичных  нормативных обязательств</t>
  </si>
  <si>
    <t>321</t>
  </si>
  <si>
    <t>Пенсии, пособия, выплачиваемые работодателями, нанимателями бывшим работникам в денежной форме</t>
  </si>
  <si>
    <t>46 4 00 00000</t>
  </si>
  <si>
    <t>Основное мероприятие создание условий для занятий физической культурой населения муниципального образования</t>
  </si>
  <si>
    <t>46 4 01 00000</t>
  </si>
  <si>
    <t>46 4 01 89999</t>
  </si>
  <si>
    <t>ИТОГО</t>
  </si>
  <si>
    <t>Ассигнования на 2021 год</t>
  </si>
  <si>
    <t>Ассигнования на 2022 год</t>
  </si>
  <si>
    <t>Уточнение плана Текущий год</t>
  </si>
  <si>
    <t>Ассигнования на 2017год</t>
  </si>
  <si>
    <t>Ассигнования на 2019год</t>
  </si>
  <si>
    <t>Ассигнования на 2020год</t>
  </si>
  <si>
    <t>9</t>
  </si>
  <si>
    <t>10</t>
  </si>
  <si>
    <t>41 0 00 0000</t>
  </si>
  <si>
    <t>Увеличение стоимости горюче-смазочных материалов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</si>
  <si>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</si>
  <si>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</si>
  <si>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</si>
  <si>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</si>
  <si>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 Таргизского  муниципального образования </t>
  </si>
  <si>
    <t>42 5 01 89999</t>
  </si>
  <si>
    <t>Основное мероприятие Обеспечение реализации подпрограмма "Ремонт и содержание дорог местного значения"</t>
  </si>
  <si>
    <t>43 1 04 00000</t>
  </si>
  <si>
    <t>Расходы на оплату труда работников муниципальных учреждений, находящихся в ведении  Таргизского МО</t>
  </si>
  <si>
    <t>43 1 04 81100</t>
  </si>
  <si>
    <t>43 1 04 81110</t>
  </si>
  <si>
    <t>43 1 04 81190</t>
  </si>
  <si>
    <t>ДРУГИЕ ВОПРОСЫ В ОБЛАСТИ НАЦИОНАЛЬНОЙ ЭКОНОМИКИ</t>
  </si>
  <si>
    <t>Муниципальная программа "Развитие малого и среднего предпринимательства"</t>
  </si>
  <si>
    <t>44 1 00 00000</t>
  </si>
  <si>
    <t xml:space="preserve">Основное мероприятие Проведение конкурсов среди  субъектов  малого и среднего предпринимательства </t>
  </si>
  <si>
    <t>44 1 01 89999</t>
  </si>
  <si>
    <t>Основное мероприятие Проведение комплекса организационных правовых мероприятий по управлению энергосбережений</t>
  </si>
  <si>
    <t>4400189999</t>
  </si>
  <si>
    <t>44 0 01 00000</t>
  </si>
  <si>
    <t>44 0 01 89999</t>
  </si>
  <si>
    <t>2023 год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</si>
  <si>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</si>
  <si>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</si>
  <si>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Закупка энергитических запасов</t>
  </si>
  <si>
    <t>247</t>
  </si>
  <si>
    <t>47 4 01 89999</t>
  </si>
  <si>
    <t>48 4 01 89999</t>
  </si>
  <si>
    <t>49 4 01 89999</t>
  </si>
  <si>
    <t>50 4 01 89999</t>
  </si>
  <si>
    <t>51 4 01 89999</t>
  </si>
  <si>
    <t>52 4 01 89999</t>
  </si>
  <si>
    <t>53 4 01 89999</t>
  </si>
  <si>
    <t>54 4 01 89999</t>
  </si>
  <si>
    <t>55 4 01 89999</t>
  </si>
  <si>
    <t>42 4 00 00000</t>
  </si>
  <si>
    <t>42 4 00 0000</t>
  </si>
  <si>
    <t>Закупка энергетических ресурсов</t>
  </si>
  <si>
    <t>Основное мероприятие Защита населения и территорий от ЧС природного и техногенного характера</t>
  </si>
  <si>
    <t xml:space="preserve"> Закупка товаров, работ и услуг для  государственных (муниципальных) нужд</t>
  </si>
  <si>
    <t>Защита населения и территории от чрезвычайных ситуаций природного и техногенного характера, пожарная безопасность.</t>
  </si>
  <si>
    <t>90 А 01 00000</t>
  </si>
  <si>
    <t>90  0 00 00000</t>
  </si>
  <si>
    <t>90 А 00 00000</t>
  </si>
  <si>
    <t>90 А 01 51180</t>
  </si>
  <si>
    <t>Государственная программа Иркутской области «Управление государственными финансами Иркутской области» на 2019 - 2024 годы</t>
  </si>
  <si>
    <t>93 А 01 73150</t>
  </si>
  <si>
    <t>2023 г</t>
  </si>
  <si>
    <t>42 0 00 0000</t>
  </si>
  <si>
    <t xml:space="preserve">Дорожное хозяйство </t>
  </si>
  <si>
    <t>Муниципальная программа "Дороги местного значения"(дорожные фонды)</t>
  </si>
  <si>
    <t>42 1 00 00000</t>
  </si>
  <si>
    <t>90 А 01 73150</t>
  </si>
  <si>
    <t>Ассигнования на 2023 год</t>
  </si>
  <si>
    <t>90А0173150</t>
  </si>
  <si>
    <t>Пожарная безопасность</t>
  </si>
  <si>
    <t>90А0151180</t>
  </si>
  <si>
    <t>Защита населения и территории от последствий ЧС природного и техногенного хаактера, пожарная безопасность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</si>
  <si>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2019 - 2024 годы</t>
  </si>
  <si>
    <t>90А0100000</t>
  </si>
  <si>
    <t xml:space="preserve">                                                                           Приложение 4</t>
  </si>
  <si>
    <t xml:space="preserve">                                               Приложение 5</t>
  </si>
  <si>
    <t xml:space="preserve">                                                                                     Приложение 6</t>
  </si>
  <si>
    <t xml:space="preserve">                                                       Приложение 7</t>
  </si>
  <si>
    <t xml:space="preserve">                                           Приложение 9</t>
  </si>
  <si>
    <t xml:space="preserve">                                                                                 Приложение 10</t>
  </si>
  <si>
    <t xml:space="preserve">                                                                                                           Приложение 11</t>
  </si>
  <si>
    <t>Сумма  на 2023 год</t>
  </si>
  <si>
    <t>Привлечение кредитов от кредитных организаций бюджетами сельских поселений в валюте Российской Федерации</t>
  </si>
  <si>
    <t>Привлечение кредитов от других бюджетов бюджетной системы Российской Федерации бюджетами сельских поселений в валюте Российской Федерации</t>
  </si>
  <si>
    <t>986 01 00 00 00 00 0000 000</t>
  </si>
  <si>
    <t>986 01 02 00 00 00 0000 000</t>
  </si>
  <si>
    <t>986 01 02 00 00 00 0000 700</t>
  </si>
  <si>
    <t>986 01 02 00 00 00 0000 800</t>
  </si>
  <si>
    <t>986 01 03 00 00 00 0000 000</t>
  </si>
  <si>
    <t>986 01 03 01 00 00 0000 700</t>
  </si>
  <si>
    <t>986 01 03 01 00 00 0000 800</t>
  </si>
  <si>
    <t>986 01 05 00 00 00 0000 000</t>
  </si>
  <si>
    <t>986 01 05 00 00 00 0000 500</t>
  </si>
  <si>
    <t>986 01 05 02 00 00 0000 500</t>
  </si>
  <si>
    <t>986 01 05 00 00 00 0000 600</t>
  </si>
  <si>
    <t>986 01 05 02 00 00 0000 600</t>
  </si>
  <si>
    <t>Привлечение кредитов от кредитных организаций в валюте Российской Федерации</t>
  </si>
  <si>
    <t>Иные источники внутреннего финансирования дефицитов бюджетов</t>
  </si>
  <si>
    <t>986 01 06 00 00 00 0000 000</t>
  </si>
  <si>
    <t>Подпрограмма "Разработка документов территориального планирования и градостроительного зонирования на территории Червянского муниципального образования"</t>
  </si>
  <si>
    <t>Подпрограмма "Разработка документов территориального планирования и градостроительного зонирования на территории Таргизского муниципального образования"</t>
  </si>
  <si>
    <t>4150000000</t>
  </si>
  <si>
    <t>4150189999</t>
  </si>
  <si>
    <t>4150289999</t>
  </si>
  <si>
    <t>0142</t>
  </si>
  <si>
    <t>Основное мероприятие Актуализация документов территориального планирования</t>
  </si>
  <si>
    <t>Прочая закупка товаров, работ и услуг</t>
  </si>
  <si>
    <t>Основное мероприятие Актуализация документов градостроительного зонирования</t>
  </si>
  <si>
    <t>4150100000</t>
  </si>
  <si>
    <t>4150200000</t>
  </si>
  <si>
    <t xml:space="preserve">                                                                                        на 2022 год и на плановый период 2023 и 2024 годов"</t>
  </si>
  <si>
    <t>ПРОГНОЗИРУЕМЫЕ ДОХОДЫ БЮДЖЕТА ТАРГИЗСКОГО МУНИЦИПАЛЬНОГО ОБРАЗОВАНИЯ НА 2022 ГОД ПО КЛАССИФИКАЦИИ ДОХОДОВ БЮДЖЕТОВ РФ</t>
  </si>
  <si>
    <t>Сумма 2022 год</t>
  </si>
  <si>
    <t>2 02 16001 10 0000 150</t>
  </si>
  <si>
    <t>2 02 16001 00 0000 150</t>
  </si>
  <si>
    <t>2024 год</t>
  </si>
  <si>
    <t xml:space="preserve">            на 2022 год и на плановый период 2023 и 2024 годов"</t>
  </si>
  <si>
    <t xml:space="preserve">           на 2022 год и на плановый период 2023 и 2024 годов"</t>
  </si>
  <si>
    <t>ПЕРЕЧЕНЬ ГЛАВНЫХ АДМИНИСТРАТОРОВ ДОХОДОВ БЮДЖЕТА ТАРГИЗСКОГО МУНИЦИПАЛЬНОГО ОБРАЗОВАНИЯ НА 2022 ГОД И НА ПЛАНОВЫЙ ПЕРИОД 2023 и 2024 ГОДОВ</t>
  </si>
  <si>
    <t>Дотации бюджетам сельских поселений на выравнивание бюджетной обеспеченности из бюджетов муниципальных районов</t>
  </si>
  <si>
    <t>ПЕРЕЧЕНЬ ГЛАВНЫХ АДМИНИСТРАТОРОВ ИСТОЧНИКОВ  ФИНАНСИРОВАНИЯ ДЕФИЦИТА БЮДЖЕТА ТАРГИЗСКОГО МУНИЦИПАЛЬНОГО ОБРАЗОВАНИЯ НА 2022 ГОД  И НА ПЛАНОВЫЙ ПЕРИОД 2023 и 2024 ГОДОВ</t>
  </si>
  <si>
    <t>на 2022 год и на плановый период 2023 и 2024 годов"</t>
  </si>
  <si>
    <t>И ПОДРАЗДЕЛАМ КЛАССИФИКАЦИИ РАСХОДОВ БЮДЖЕТОВ ТАРГИЗСКОГО МУНИЦИПАЛЬНОГО ОБРАЗОВАНИЯ НА 2022 ГОД</t>
  </si>
  <si>
    <t>ОХРАНА ОКРУЖАЮЩЕЙ СРЕДЫ</t>
  </si>
  <si>
    <t>Другие вопросы в области охраны окружающей среды</t>
  </si>
  <si>
    <t>0600</t>
  </si>
  <si>
    <t>0605</t>
  </si>
  <si>
    <t xml:space="preserve">                      на 2022 год и на плановый период 2023 и 2024 годов"</t>
  </si>
  <si>
    <t>И ПОДРАЗДЕЛАМ КЛАССИФИКАЦИИ РАСХОДОВ БЮДЖЕТОВ ТАРГИЗСКОГО МУНИЦИПАЛЬНОГО ОБРАЗОВАНИЯ НА 2023 -2024 ГОД</t>
  </si>
  <si>
    <t>2023год</t>
  </si>
  <si>
    <t xml:space="preserve">                 на 2022 год и на плановый период 2023 и 2024 годов"</t>
  </si>
  <si>
    <t>(МУНИЦИПАЛЬНЫМ ПРОГРАММАМ  И НЕПРОГРАММНЫМ НАПРАВЛЕНИЯМ ДЕЯТЕЛЬНОСТИ),ГРУППАМ ВИДОВ РАСХОДОВ, РАЗДЕЛАМ, ПОДРАЗДЕЛАМ  КЛАССИФИКАЦИИ РАСХОДОВ БЮДЖЕТОВТАРГИЗСКОГО МУНИЦИПАЛЬНОГО ОБРАЗОВАНИЯ НА  2022 ГОД</t>
  </si>
  <si>
    <t>7700489160</t>
  </si>
  <si>
    <t>Проведение выборов депутатов Думы Таргизского муниципального образования</t>
  </si>
  <si>
    <t>9201000000</t>
  </si>
  <si>
    <t>Реализация направлений расходов  основного мероприятия муниципальной программы Таргизского муниципального образования, а также непрограммным направлениям расходов органов местного самоуправления Таргизского муниципального образования</t>
  </si>
  <si>
    <t>920189999</t>
  </si>
  <si>
    <t>Проведение выборов Главы Таргизского муниципального образования</t>
  </si>
  <si>
    <t>920200000</t>
  </si>
  <si>
    <t>920289999</t>
  </si>
  <si>
    <t>Муниципальная программа "Охрана окружающей среды"</t>
  </si>
  <si>
    <t>Средства областного и местного бюджетов в целях софинансирования расходных обязательств на создание мест (площадок) накопления твердых коммунальных отходов</t>
  </si>
  <si>
    <r>
      <t xml:space="preserve"> Закупка товаров, работ и услуг для 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государственных (муниципальных) нужд</t>
    </r>
  </si>
  <si>
    <t>Создание мест (площадок) накопление твердых коммунальных отходов</t>
  </si>
  <si>
    <t>6500000000</t>
  </si>
  <si>
    <t>65001S2971</t>
  </si>
  <si>
    <t xml:space="preserve">                                                   на 2022 год и на плановый период 2023 и 2024 годов"</t>
  </si>
  <si>
    <t>(МУНИЦИПАЛЬНЫМ ПРОГРАММАМ  И НЕПРОГРАММНЫМ НАПРАВЛЕНИЯМ ДЕЯТЕЛЬНОСТИ),ГРУППАМ ВИДОВ РАСХОДОВ, РАЗДЕЛАМ, ПОДРАЗДЕЛАМ  КЛАССИФИКАЦИИ РАСХОДОВ БЮДЖЕТОВТАРГИЗСКОГО МУНИЦИПАЛЬНОГО ОБРАЗОВАНИЯ НА   ПЛАНОВЫЙ ПЕРИОД 2023 и 2024 год</t>
  </si>
  <si>
    <t>Сумма  на 2024 год</t>
  </si>
  <si>
    <t>7700384190</t>
  </si>
  <si>
    <t xml:space="preserve">                     на 2022 год и на плановый период 2023 и 2024 годов"</t>
  </si>
  <si>
    <t>ТАРГИЗСКОГО МУНИЦИПАЛЬНОГО ОБРАЗОВАНИЯ НА 2022 ГОД ( ПО ГЛАВНЫМ РАСПОРЯДИТЕЛЯМ СРЕДСТВ РАЙОННОГО БЮДЖЕТА, РАЗДЕЛАМ, ПОДРАЗДЕЛАМ, ЦЕЛЕВЫМ СТАТЬЯМ ( МУНИЦИПАЛЬНЫМ ПРОГРАММАМ И НЕПРОГРАММНЫМ  НАПРАВЛЕНИЯМ ДЕЯТЕЛЬНОСТИ), ГРУППАМ ВИДОВ РАСХОДОВ КЛАССИФИКАЦИИ РАСХОДОВ БЮДЖЕТА)</t>
  </si>
  <si>
    <t>Основное мероприятие "Создание мест (площадок) накопления твердых коммунальных отходов"</t>
  </si>
  <si>
    <t>65 0 00 00000</t>
  </si>
  <si>
    <t>65 0 01 00000</t>
  </si>
  <si>
    <t>65 0 01 S2971</t>
  </si>
  <si>
    <t>Проведение выборов главы Таргизского муниципального образования</t>
  </si>
  <si>
    <t xml:space="preserve">                                                                           на 2022 год и на плановый период 2023 и 2024 годов"</t>
  </si>
  <si>
    <t>ИСТОЧНИКИ ВНУТРЕННЕГО ФИНАНСИРОВАНИЯ ДЕФИЦИТА БЮДЖЕТА ТАРГИЗСКОГО МУНИЦИПАЛЬНОГО ОБРАЗОВАНИЯ  НА 2022 ГОД  И НА ПЛАНОВЫЙ ПЕРИОД 2023 и 2024 ГОД</t>
  </si>
  <si>
    <t>2022 г.</t>
  </si>
  <si>
    <t>2024 г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</si>
  <si>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</si>
  <si>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Уменьшение прочих остатков денежных средств бюджетов </t>
  </si>
  <si>
    <t>986 01 05 02 01 00 0000 610</t>
  </si>
  <si>
    <t>Увеличение прочих остатков денежных средств бюджетов  сельских поселений</t>
  </si>
  <si>
    <t>Погашение бюджетами сельских поселений Российской Федерации кредитов из других бюджетов бюджетной системы 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</si>
  <si>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</si>
  <si>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Привлечение сельскими поселениями кредитов от кредитных организаций  в валюте Российской Федерации</t>
  </si>
  <si>
    <t xml:space="preserve">Погашение бюджетам сельских поселений кредитов от кредитными организаций в валюте Российской Федерации </t>
  </si>
  <si>
    <t xml:space="preserve">              Приложение 12</t>
  </si>
  <si>
    <t xml:space="preserve">                                                                                     к проекту Думы</t>
  </si>
  <si>
    <t xml:space="preserve">                                     на 2022 год и на плановый период 2023 и 2024 годов.                                   </t>
  </si>
  <si>
    <t>Верхний предел муниципального долга на  01 января 2022 года</t>
  </si>
  <si>
    <t xml:space="preserve">Объем привлечения в 2022 году </t>
  </si>
  <si>
    <t>Объем погашения в 2022 году</t>
  </si>
  <si>
    <t>Верхний предел муниципального долга на 01 января 2023 года</t>
  </si>
  <si>
    <t xml:space="preserve">Объем привлечения в 2023 году </t>
  </si>
  <si>
    <t>Объем погашения в 2023 году</t>
  </si>
  <si>
    <t>Верхний предел муниципального долга на 01 января 2024 года</t>
  </si>
  <si>
    <t>Объем привлечения в 2024 году</t>
  </si>
  <si>
    <t>Объем погашения в 2024 году</t>
  </si>
  <si>
    <t>Верхний предел муниципального долга на 01 января 2025 года</t>
  </si>
  <si>
    <t>Объем заимствований всего</t>
  </si>
  <si>
    <t>в том числе</t>
  </si>
  <si>
    <t>1.Кредиты кредитных организаций в валюте Российской Федерации, в том числе: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</si>
  <si>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</si>
  <si>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до__лет</t>
  </si>
  <si>
    <t>2.Бюджетные кредиты от других бюджетов бюджетной системы Российской Федерации, в том числе:</t>
  </si>
  <si>
    <t>реструктурированные бюджетные кредиты</t>
  </si>
  <si>
    <t>в соответствии с бюджетным законодательством</t>
  </si>
  <si>
    <t xml:space="preserve">           </t>
  </si>
  <si>
    <t xml:space="preserve"> " О местном бюджете  Таргизского муниципального образования"</t>
  </si>
  <si>
    <t>Программа внутренних заимствований Таргизского муниципального образования на 2022 год и на плановый период 2023 и 2024 годов</t>
  </si>
  <si>
    <t>В.М.Киндрачук</t>
  </si>
  <si>
    <t>ПРОГНОЗИРУЕМЫЕ ДОХОДЫ БЮДЖЕТА ТАРГИЗСКОГО МУНИЦИПАЛЬНОГО ОБРАЗОВАНИЯ  НА ПЛАНОВЫЙ ПЕРИОД 2023 и 2024 ГОДОВ ПО КЛАССИФИКАЦИИ ДОХОДОВ БЮДЖЕТОВ РФ</t>
  </si>
  <si>
    <t xml:space="preserve">                                             на 2022 год и на плановый период 2023 и 2024 годов"</t>
  </si>
  <si>
    <r>
      <t>ТАРГИЗСКОГО МУНИЦИПАЛЬНОГО ОБРАЗОВАНИЯ</t>
    </r>
    <r>
      <rPr>
        <b/>
        <sz val="18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НА ПЛАНОВЫЙ ПЕРИОД 2023 И 2024 ГОДОВ ( ПО ГЛАВНЫМ РАСПОРЯДИТЕЛЯМ СРЕДСТВ РАЙОННОГО БЮДЖЕТА, РАЗДЕЛАМ, ПОДРАЗДЕЛАМ, ЦЕЛЕВЫМ СТАТЬЯМ ( МУНИЦИПАЛЬНЫМ ПРОГРАММАМ И НЕПРОГРАММНЫМ  НАПРАВЛЕНИЯМ ДЕЯТЕЛЬНОСТИ), ГРУППАМ ВИДОВ РАСХОДОВ КЛАССИФИКАЦИИ РАСХОДОВ БЮДЖЕТА)</t>
    </r>
  </si>
  <si>
    <t>Ассигнования на 2024 год</t>
  </si>
  <si>
    <t xml:space="preserve">                                                                                     О местном бюджете Таргизского муниципального образования </t>
  </si>
  <si>
    <t xml:space="preserve">      "О местном бюджете Таргизского муниципального образования </t>
  </si>
  <si>
    <t xml:space="preserve">                  "О местном бюджете Таргизского муниципального образования </t>
  </si>
  <si>
    <t xml:space="preserve">                                       "О местном бюджете Таргизского муниципального образования </t>
  </si>
  <si>
    <t xml:space="preserve">            "О местном бюджете Таргизского муниципального образования </t>
  </si>
  <si>
    <t xml:space="preserve">       "О местном бюджете Таргизского муниципального образования </t>
  </si>
  <si>
    <t xml:space="preserve">"О местном бюджете Таргизского муниципального образования </t>
  </si>
  <si>
    <t xml:space="preserve">                 "О местном бюджете Таргизского муниципального образования </t>
  </si>
  <si>
    <t xml:space="preserve">                                                  "О местном бюджете Таргизского муниципального образования </t>
  </si>
  <si>
    <t xml:space="preserve">                                                                      "О местном бюджете Таргизского муниципального образования </t>
  </si>
  <si>
    <t>Субсидии местным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</si>
  <si>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46203R4670</t>
  </si>
  <si>
    <t>Основное мероприятие Текущий ремонт здания Сосновского ДЦ</t>
  </si>
  <si>
    <t>46 2 03 00000</t>
  </si>
  <si>
    <t>46 2 03 R4670</t>
  </si>
  <si>
    <t xml:space="preserve">                                                          к Решению Думы от 28.12.2021 года № 169</t>
  </si>
  <si>
    <t xml:space="preserve">      к Решению Думы от 28.12.2021 года № 169</t>
  </si>
  <si>
    <t xml:space="preserve">                             к Решению Думы от 28.12.2021 года № 169 </t>
  </si>
  <si>
    <t xml:space="preserve">                          к Решению Думы от 28.12.2021 года № 169</t>
  </si>
  <si>
    <t xml:space="preserve">                        к Решению Думы от 28.12.2021 года № 169</t>
  </si>
  <si>
    <t xml:space="preserve"> к Решению Думы от 28.12.2021 года № 169</t>
  </si>
  <si>
    <t xml:space="preserve">                                     к Решению Думы от 28.12.2021 года № 169</t>
  </si>
  <si>
    <t xml:space="preserve">        к Решению Думы от 28.12.2021 года № 169</t>
  </si>
  <si>
    <t xml:space="preserve">                                            к Решению Думы от 28.12.2021 года № 169</t>
  </si>
  <si>
    <t xml:space="preserve">             к Решению Думы от 28.12.2021 года № 169</t>
  </si>
  <si>
    <t xml:space="preserve">                                  к Решению Думы от 28.12.2021 года № 169</t>
  </si>
  <si>
    <t>к Решению Думы от 28.12.2021 года № 169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</si>
  <si>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</si>
  <si>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</si>
  <si>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</si>
  <si>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1 14 02053 10 0000 410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</si>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</sst>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?_р_._-;_-@_-"/>
    <numFmt numFmtId="166" formatCode="#,##0.00_ ;\-#,##0.00\ "/>
    <numFmt numFmtId="167" formatCode="#,##0.00_р_."/>
    <numFmt numFmtId="168" formatCode="?"/>
    <numFmt numFmtId="169" formatCode="000000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Arial Cyr"/>
      <charset val="204"/>
    </font>
    <font>
      <b/>
      <sz val="12"/>
      <color indexed="0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Arial Cyr"/>
      <charset val="204"/>
    </font>
    <font>
      <b/>
      <sz val="16"/>
      <color indexed="0"/>
      <name val="Times New Roman"/>
      <family val="1"/>
      <charset val="204"/>
    </font>
    <font>
      <sz val="16"/>
      <color indexed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sz val="10"/>
      <color indexed="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6" fillId="0" borderId="0"/>
    <xf numFmtId="164" fontId="1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0" fillId="0" borderId="0"/>
    <xf numFmtId="164" fontId="19" fillId="0" borderId="0" applyFont="0" applyFill="0" applyBorder="0" applyAlignment="0" applyProtection="0"/>
    <xf numFmtId="0" fontId="26" fillId="0" borderId="0"/>
    <xf numFmtId="0" fontId="1" fillId="0" borderId="0"/>
  </cellStyleXfs>
  <cellXfs count="4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8" fillId="2" borderId="0" xfId="1" applyFont="1" applyFill="1" applyAlignment="1">
      <alignment horizontal="right"/>
    </xf>
    <xf numFmtId="0" fontId="7" fillId="2" borderId="2" xfId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 applyProtection="1">
      <alignment horizontal="left" vertical="top" wrapText="1"/>
      <protection locked="0"/>
    </xf>
    <xf numFmtId="3" fontId="7" fillId="2" borderId="2" xfId="1" applyNumberFormat="1" applyFont="1" applyFill="1" applyBorder="1" applyAlignment="1" applyProtection="1">
      <alignment horizontal="center" vertical="center" wrapText="1"/>
    </xf>
    <xf numFmtId="3" fontId="8" fillId="2" borderId="2" xfId="1" applyNumberFormat="1" applyFont="1" applyFill="1" applyBorder="1" applyAlignment="1" applyProtection="1">
      <alignment horizontal="center" vertical="center" wrapText="1"/>
    </xf>
    <xf numFmtId="3" fontId="8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8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8" fillId="2" borderId="2" xfId="0" applyNumberFormat="1" applyFont="1" applyFill="1" applyBorder="1" applyAlignment="1" applyProtection="1">
      <alignment horizontal="left" vertical="top" wrapText="1"/>
      <protection locked="0"/>
    </xf>
    <xf numFmtId="3" fontId="8" fillId="2" borderId="2" xfId="0" applyNumberFormat="1" applyFont="1" applyFill="1" applyBorder="1" applyAlignment="1" applyProtection="1">
      <alignment horizontal="center" vertical="center" wrapText="1"/>
    </xf>
    <xf numFmtId="3" fontId="8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8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7" fillId="2" borderId="2" xfId="0" applyNumberFormat="1" applyFont="1" applyFill="1" applyBorder="1" applyAlignment="1" applyProtection="1">
      <alignment horizontal="left" vertical="top" wrapText="1"/>
    </xf>
    <xf numFmtId="3" fontId="7" fillId="2" borderId="2" xfId="0" applyNumberFormat="1" applyFont="1" applyFill="1" applyBorder="1" applyAlignment="1" applyProtection="1">
      <alignment horizontal="center" vertical="center" wrapText="1"/>
    </xf>
    <xf numFmtId="3" fontId="7" fillId="2" borderId="2" xfId="0" applyNumberFormat="1" applyFont="1" applyFill="1" applyBorder="1" applyAlignment="1" applyProtection="1">
      <alignment horizontal="left" vertical="top" wrapText="1"/>
      <protection locked="0"/>
    </xf>
    <xf numFmtId="0" fontId="8" fillId="2" borderId="0" xfId="1" applyFont="1" applyFill="1"/>
    <xf numFmtId="0" fontId="8" fillId="2" borderId="0" xfId="1" applyFont="1" applyFill="1" applyAlignment="1"/>
    <xf numFmtId="0" fontId="7" fillId="2" borderId="1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left" vertical="top"/>
    </xf>
    <xf numFmtId="3" fontId="8" fillId="2" borderId="2" xfId="0" applyNumberFormat="1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165" fontId="8" fillId="0" borderId="0" xfId="2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right" vertical="top" wrapText="1" readingOrder="1"/>
    </xf>
    <xf numFmtId="0" fontId="13" fillId="0" borderId="3" xfId="0" applyNumberFormat="1" applyFont="1" applyFill="1" applyBorder="1" applyAlignment="1">
      <alignment horizontal="center" vertical="center" readingOrder="1"/>
    </xf>
    <xf numFmtId="0" fontId="13" fillId="3" borderId="3" xfId="0" applyNumberFormat="1" applyFont="1" applyFill="1" applyBorder="1" applyAlignment="1">
      <alignment horizontal="left" vertical="top" wrapText="1" readingOrder="1"/>
    </xf>
    <xf numFmtId="0" fontId="13" fillId="3" borderId="3" xfId="0" applyNumberFormat="1" applyFont="1" applyFill="1" applyBorder="1" applyAlignment="1">
      <alignment horizontal="center" vertical="center" wrapText="1" readingOrder="1"/>
    </xf>
    <xf numFmtId="0" fontId="14" fillId="3" borderId="3" xfId="0" applyNumberFormat="1" applyFont="1" applyFill="1" applyBorder="1" applyAlignment="1">
      <alignment horizontal="left" vertical="top" wrapText="1" readingOrder="1"/>
    </xf>
    <xf numFmtId="0" fontId="14" fillId="3" borderId="3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right"/>
    </xf>
    <xf numFmtId="49" fontId="14" fillId="3" borderId="3" xfId="0" applyNumberFormat="1" applyFont="1" applyFill="1" applyBorder="1" applyAlignment="1">
      <alignment horizontal="center" vertical="center" wrapText="1" readingOrder="1"/>
    </xf>
    <xf numFmtId="49" fontId="8" fillId="0" borderId="0" xfId="2" applyNumberFormat="1" applyFont="1" applyFill="1" applyBorder="1" applyAlignment="1"/>
    <xf numFmtId="49" fontId="8" fillId="0" borderId="0" xfId="0" applyNumberFormat="1" applyFont="1" applyFill="1" applyBorder="1"/>
    <xf numFmtId="49" fontId="14" fillId="0" borderId="0" xfId="0" applyNumberFormat="1" applyFont="1" applyFill="1" applyBorder="1" applyAlignment="1">
      <alignment horizontal="right" vertical="top" wrapText="1" readingOrder="1"/>
    </xf>
    <xf numFmtId="49" fontId="13" fillId="3" borderId="3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10" fillId="3" borderId="3" xfId="0" applyNumberFormat="1" applyFont="1" applyFill="1" applyBorder="1" applyAlignment="1">
      <alignment horizontal="left" vertical="top" wrapText="1" readingOrder="1"/>
    </xf>
    <xf numFmtId="0" fontId="2" fillId="2" borderId="0" xfId="1" applyFont="1" applyFill="1"/>
    <xf numFmtId="0" fontId="2" fillId="2" borderId="0" xfId="1" applyFont="1" applyFill="1" applyAlignment="1">
      <alignment horizontal="left" vertical="top"/>
    </xf>
    <xf numFmtId="0" fontId="17" fillId="0" borderId="0" xfId="0" applyFont="1"/>
    <xf numFmtId="167" fontId="17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Fill="1" applyBorder="1" applyAlignment="1" applyProtection="1">
      <alignment vertical="top" wrapText="1"/>
      <protection locked="0"/>
    </xf>
    <xf numFmtId="3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67" fontId="16" fillId="0" borderId="2" xfId="0" applyNumberFormat="1" applyFont="1" applyBorder="1" applyAlignment="1">
      <alignment horizontal="center" vertical="center"/>
    </xf>
    <xf numFmtId="3" fontId="2" fillId="2" borderId="2" xfId="0" applyNumberFormat="1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 wrapText="1"/>
    </xf>
    <xf numFmtId="3" fontId="3" fillId="2" borderId="2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49" fontId="8" fillId="0" borderId="2" xfId="0" applyNumberFormat="1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49" fontId="10" fillId="3" borderId="3" xfId="0" applyNumberFormat="1" applyFont="1" applyFill="1" applyBorder="1" applyAlignment="1">
      <alignment horizontal="center" vertical="center" wrapText="1" readingOrder="1"/>
    </xf>
    <xf numFmtId="166" fontId="13" fillId="3" borderId="3" xfId="2" applyNumberFormat="1" applyFont="1" applyFill="1" applyBorder="1" applyAlignment="1">
      <alignment horizontal="right" vertical="center" wrapText="1" readingOrder="1"/>
    </xf>
    <xf numFmtId="166" fontId="14" fillId="3" borderId="3" xfId="2" applyNumberFormat="1" applyFont="1" applyFill="1" applyBorder="1" applyAlignment="1">
      <alignment horizontal="right" vertical="center" wrapText="1" readingOrder="1"/>
    </xf>
    <xf numFmtId="0" fontId="8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/>
    </xf>
    <xf numFmtId="3" fontId="8" fillId="4" borderId="2" xfId="1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22" fillId="0" borderId="2" xfId="0" applyFont="1" applyBorder="1" applyAlignment="1">
      <alignment horizontal="justify" vertical="top" wrapText="1"/>
    </xf>
    <xf numFmtId="0" fontId="21" fillId="0" borderId="2" xfId="0" applyFont="1" applyBorder="1" applyAlignment="1">
      <alignment horizontal="justify" vertical="top" wrapText="1"/>
    </xf>
    <xf numFmtId="0" fontId="21" fillId="0" borderId="2" xfId="0" applyFont="1" applyBorder="1" applyAlignment="1">
      <alignment wrapText="1"/>
    </xf>
    <xf numFmtId="0" fontId="18" fillId="0" borderId="2" xfId="0" applyFont="1" applyBorder="1" applyAlignment="1">
      <alignment horizontal="center" vertical="center"/>
    </xf>
    <xf numFmtId="0" fontId="22" fillId="0" borderId="2" xfId="0" applyFont="1" applyBorder="1"/>
    <xf numFmtId="0" fontId="23" fillId="0" borderId="2" xfId="0" applyFont="1" applyBorder="1" applyAlignment="1">
      <alignment wrapText="1"/>
    </xf>
    <xf numFmtId="0" fontId="23" fillId="0" borderId="2" xfId="0" applyFont="1" applyBorder="1" applyAlignment="1">
      <alignment horizontal="justify" vertical="top" wrapText="1"/>
    </xf>
    <xf numFmtId="3" fontId="8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2" fillId="5" borderId="2" xfId="0" applyFont="1" applyFill="1" applyBorder="1" applyAlignment="1">
      <alignment horizontal="justify" vertical="top" wrapText="1"/>
    </xf>
    <xf numFmtId="0" fontId="22" fillId="0" borderId="2" xfId="0" applyFont="1" applyBorder="1" applyAlignment="1">
      <alignment wrapText="1"/>
    </xf>
    <xf numFmtId="0" fontId="16" fillId="0" borderId="2" xfId="0" applyFont="1" applyBorder="1" applyAlignment="1">
      <alignment horizontal="center" vertical="center"/>
    </xf>
    <xf numFmtId="0" fontId="18" fillId="0" borderId="0" xfId="0" applyFont="1"/>
    <xf numFmtId="0" fontId="22" fillId="0" borderId="2" xfId="0" applyFont="1" applyBorder="1" applyAlignment="1">
      <alignment horizontal="justify"/>
    </xf>
    <xf numFmtId="0" fontId="8" fillId="0" borderId="2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center" vertical="top" wrapText="1" readingOrder="1"/>
    </xf>
    <xf numFmtId="0" fontId="8" fillId="0" borderId="0" xfId="0" applyFont="1" applyFill="1" applyBorder="1"/>
    <xf numFmtId="3" fontId="8" fillId="4" borderId="2" xfId="0" applyNumberFormat="1" applyFont="1" applyFill="1" applyBorder="1" applyAlignment="1" applyProtection="1">
      <alignment horizontal="center" vertical="center" wrapText="1"/>
    </xf>
    <xf numFmtId="0" fontId="23" fillId="4" borderId="2" xfId="0" applyFont="1" applyFill="1" applyBorder="1" applyAlignment="1">
      <alignment wrapText="1"/>
    </xf>
    <xf numFmtId="0" fontId="23" fillId="4" borderId="2" xfId="0" applyFont="1" applyFill="1" applyBorder="1"/>
    <xf numFmtId="0" fontId="23" fillId="4" borderId="2" xfId="0" applyFont="1" applyFill="1" applyBorder="1" applyAlignment="1">
      <alignment horizontal="justify" vertical="top" wrapText="1"/>
    </xf>
    <xf numFmtId="0" fontId="18" fillId="4" borderId="2" xfId="0" applyFont="1" applyFill="1" applyBorder="1" applyAlignment="1">
      <alignment wrapText="1"/>
    </xf>
    <xf numFmtId="0" fontId="0" fillId="4" borderId="0" xfId="0" applyFill="1"/>
    <xf numFmtId="0" fontId="0" fillId="0" borderId="0" xfId="0" applyAlignment="1">
      <alignment horizontal="right"/>
    </xf>
    <xf numFmtId="0" fontId="8" fillId="5" borderId="0" xfId="0" applyFont="1" applyFill="1"/>
    <xf numFmtId="0" fontId="20" fillId="0" borderId="0" xfId="0" applyFont="1"/>
    <xf numFmtId="0" fontId="13" fillId="0" borderId="0" xfId="0" applyNumberFormat="1" applyFont="1" applyFill="1" applyBorder="1" applyAlignment="1">
      <alignment horizontal="center" vertical="top" wrapText="1" readingOrder="1"/>
    </xf>
    <xf numFmtId="0" fontId="8" fillId="0" borderId="0" xfId="0" applyFont="1" applyFill="1" applyBorder="1"/>
    <xf numFmtId="49" fontId="8" fillId="4" borderId="2" xfId="0" applyNumberFormat="1" applyFont="1" applyFill="1" applyBorder="1" applyAlignment="1">
      <alignment horizontal="left" vertical="center" wrapText="1"/>
    </xf>
    <xf numFmtId="166" fontId="0" fillId="0" borderId="0" xfId="0" applyNumberFormat="1"/>
    <xf numFmtId="0" fontId="8" fillId="0" borderId="0" xfId="0" applyFont="1" applyFill="1" applyBorder="1"/>
    <xf numFmtId="0" fontId="3" fillId="2" borderId="10" xfId="1" applyFont="1" applyFill="1" applyBorder="1" applyAlignment="1">
      <alignment horizontal="center" vertical="center" wrapText="1"/>
    </xf>
    <xf numFmtId="0" fontId="8" fillId="5" borderId="0" xfId="0" applyFont="1" applyFill="1" applyAlignment="1"/>
    <xf numFmtId="0" fontId="10" fillId="0" borderId="0" xfId="0" applyNumberFormat="1" applyFont="1" applyFill="1" applyBorder="1" applyAlignment="1">
      <alignment horizontal="right" vertical="top" wrapText="1" readingOrder="1"/>
    </xf>
    <xf numFmtId="49" fontId="10" fillId="0" borderId="0" xfId="0" applyNumberFormat="1" applyFont="1" applyFill="1" applyBorder="1" applyAlignment="1">
      <alignment horizontal="right" vertical="top" wrapText="1" readingOrder="1"/>
    </xf>
    <xf numFmtId="0" fontId="7" fillId="2" borderId="7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3" fontId="7" fillId="2" borderId="7" xfId="1" applyNumberFormat="1" applyFont="1" applyFill="1" applyBorder="1" applyAlignment="1" applyProtection="1">
      <alignment horizontal="left" vertical="top" wrapText="1"/>
      <protection locked="0"/>
    </xf>
    <xf numFmtId="3" fontId="8" fillId="2" borderId="7" xfId="1" applyNumberFormat="1" applyFont="1" applyFill="1" applyBorder="1" applyAlignment="1" applyProtection="1">
      <alignment horizontal="left" vertical="top" wrapText="1" indent="2"/>
      <protection locked="0"/>
    </xf>
    <xf numFmtId="3" fontId="8" fillId="2" borderId="7" xfId="1" applyNumberFormat="1" applyFont="1" applyFill="1" applyBorder="1" applyAlignment="1" applyProtection="1">
      <alignment horizontal="left" vertical="top" wrapText="1" indent="1"/>
      <protection locked="0"/>
    </xf>
    <xf numFmtId="0" fontId="21" fillId="0" borderId="7" xfId="0" applyFont="1" applyBorder="1" applyAlignment="1">
      <alignment horizontal="justify" vertical="top" wrapText="1"/>
    </xf>
    <xf numFmtId="0" fontId="21" fillId="0" borderId="7" xfId="0" applyFont="1" applyBorder="1" applyAlignment="1">
      <alignment wrapText="1"/>
    </xf>
    <xf numFmtId="0" fontId="23" fillId="0" borderId="7" xfId="0" applyFont="1" applyBorder="1" applyAlignment="1">
      <alignment wrapText="1"/>
    </xf>
    <xf numFmtId="3" fontId="8" fillId="2" borderId="7" xfId="0" applyNumberFormat="1" applyFont="1" applyFill="1" applyBorder="1" applyAlignment="1" applyProtection="1">
      <alignment horizontal="left" vertical="top" wrapText="1" indent="1"/>
      <protection locked="0"/>
    </xf>
    <xf numFmtId="0" fontId="22" fillId="5" borderId="7" xfId="0" applyFont="1" applyFill="1" applyBorder="1" applyAlignment="1">
      <alignment horizontal="justify" vertical="top" wrapText="1"/>
    </xf>
    <xf numFmtId="0" fontId="22" fillId="0" borderId="7" xfId="0" applyFont="1" applyBorder="1"/>
    <xf numFmtId="0" fontId="22" fillId="0" borderId="7" xfId="0" applyFont="1" applyBorder="1" applyAlignment="1">
      <alignment horizontal="justify" vertical="top" wrapText="1"/>
    </xf>
    <xf numFmtId="0" fontId="22" fillId="0" borderId="7" xfId="0" applyFont="1" applyBorder="1" applyAlignment="1">
      <alignment wrapText="1"/>
    </xf>
    <xf numFmtId="3" fontId="8" fillId="2" borderId="7" xfId="0" applyNumberFormat="1" applyFont="1" applyFill="1" applyBorder="1" applyAlignment="1" applyProtection="1">
      <alignment horizontal="left" vertical="top" wrapText="1" indent="2"/>
      <protection locked="0"/>
    </xf>
    <xf numFmtId="3" fontId="7" fillId="2" borderId="7" xfId="0" applyNumberFormat="1" applyFont="1" applyFill="1" applyBorder="1" applyAlignment="1" applyProtection="1">
      <alignment horizontal="left" vertical="top" wrapText="1"/>
    </xf>
    <xf numFmtId="3" fontId="8" fillId="2" borderId="7" xfId="0" applyNumberFormat="1" applyFont="1" applyFill="1" applyBorder="1" applyAlignment="1" applyProtection="1">
      <alignment horizontal="left" vertical="top" wrapText="1"/>
      <protection locked="0"/>
    </xf>
    <xf numFmtId="0" fontId="8" fillId="4" borderId="14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justify" vertical="center" wrapText="1"/>
    </xf>
    <xf numFmtId="3" fontId="7" fillId="2" borderId="7" xfId="0" applyNumberFormat="1" applyFont="1" applyFill="1" applyBorder="1" applyAlignment="1" applyProtection="1">
      <alignment horizontal="left" vertical="top" wrapText="1"/>
      <protection locked="0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7" fillId="4" borderId="2" xfId="0" applyFont="1" applyFill="1" applyBorder="1" applyAlignment="1">
      <alignment wrapText="1"/>
    </xf>
    <xf numFmtId="0" fontId="7" fillId="2" borderId="2" xfId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49" fontId="8" fillId="4" borderId="2" xfId="0" applyNumberFormat="1" applyFont="1" applyFill="1" applyBorder="1" applyAlignment="1">
      <alignment horizontal="left" vertical="top" wrapText="1"/>
    </xf>
    <xf numFmtId="49" fontId="7" fillId="4" borderId="2" xfId="0" applyNumberFormat="1" applyFont="1" applyFill="1" applyBorder="1" applyAlignment="1">
      <alignment horizontal="left" vertical="top" wrapText="1"/>
    </xf>
    <xf numFmtId="1" fontId="7" fillId="4" borderId="2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2" borderId="0" xfId="1" applyFont="1" applyFill="1" applyAlignment="1">
      <alignment vertical="center"/>
    </xf>
    <xf numFmtId="0" fontId="10" fillId="0" borderId="0" xfId="0" applyFont="1"/>
    <xf numFmtId="166" fontId="13" fillId="3" borderId="12" xfId="2" applyNumberFormat="1" applyFont="1" applyFill="1" applyBorder="1" applyAlignment="1">
      <alignment horizontal="right" vertical="center" wrapText="1" readingOrder="1"/>
    </xf>
    <xf numFmtId="166" fontId="14" fillId="3" borderId="4" xfId="2" applyNumberFormat="1" applyFont="1" applyFill="1" applyBorder="1" applyAlignment="1">
      <alignment horizontal="right" vertical="center" wrapText="1" readingOrder="1"/>
    </xf>
    <xf numFmtId="166" fontId="13" fillId="3" borderId="4" xfId="2" applyNumberFormat="1" applyFont="1" applyFill="1" applyBorder="1" applyAlignment="1">
      <alignment horizontal="right" vertical="center" wrapText="1" readingOrder="1"/>
    </xf>
    <xf numFmtId="166" fontId="13" fillId="3" borderId="2" xfId="2" applyNumberFormat="1" applyFont="1" applyFill="1" applyBorder="1" applyAlignment="1">
      <alignment horizontal="right" vertical="center" wrapText="1" readingOrder="1"/>
    </xf>
    <xf numFmtId="166" fontId="14" fillId="3" borderId="2" xfId="2" applyNumberFormat="1" applyFont="1" applyFill="1" applyBorder="1" applyAlignment="1">
      <alignment horizontal="right" vertical="center" wrapText="1" readingOrder="1"/>
    </xf>
    <xf numFmtId="166" fontId="10" fillId="3" borderId="2" xfId="2" applyNumberFormat="1" applyFont="1" applyFill="1" applyBorder="1" applyAlignment="1">
      <alignment horizontal="right" vertical="center" wrapText="1" readingOrder="1"/>
    </xf>
    <xf numFmtId="166" fontId="24" fillId="0" borderId="2" xfId="0" applyNumberFormat="1" applyFont="1" applyBorder="1"/>
    <xf numFmtId="0" fontId="14" fillId="3" borderId="6" xfId="0" applyNumberFormat="1" applyFont="1" applyFill="1" applyBorder="1" applyAlignment="1">
      <alignment horizontal="center" vertical="center" wrapText="1" readingOrder="1"/>
    </xf>
    <xf numFmtId="49" fontId="8" fillId="0" borderId="1" xfId="0" applyNumberFormat="1" applyFont="1" applyFill="1" applyBorder="1" applyAlignment="1">
      <alignment horizontal="center" vertical="top" wrapText="1"/>
    </xf>
    <xf numFmtId="49" fontId="13" fillId="3" borderId="6" xfId="0" applyNumberFormat="1" applyFont="1" applyFill="1" applyBorder="1" applyAlignment="1">
      <alignment horizontal="center" vertical="center" wrapText="1" readingOrder="1"/>
    </xf>
    <xf numFmtId="49" fontId="14" fillId="3" borderId="6" xfId="0" applyNumberFormat="1" applyFont="1" applyFill="1" applyBorder="1" applyAlignment="1">
      <alignment horizontal="center" vertical="center" wrapText="1" readingOrder="1"/>
    </xf>
    <xf numFmtId="0" fontId="13" fillId="3" borderId="6" xfId="0" applyNumberFormat="1" applyFont="1" applyFill="1" applyBorder="1" applyAlignment="1">
      <alignment horizontal="center" vertical="center" wrapText="1" readingOrder="1"/>
    </xf>
    <xf numFmtId="49" fontId="10" fillId="3" borderId="6" xfId="0" applyNumberFormat="1" applyFont="1" applyFill="1" applyBorder="1" applyAlignment="1">
      <alignment horizontal="center" vertical="center" wrapText="1" readingOrder="1"/>
    </xf>
    <xf numFmtId="0" fontId="14" fillId="3" borderId="2" xfId="0" applyNumberFormat="1" applyFont="1" applyFill="1" applyBorder="1" applyAlignment="1">
      <alignment horizontal="left" vertical="top" wrapText="1" readingOrder="1"/>
    </xf>
    <xf numFmtId="0" fontId="13" fillId="3" borderId="2" xfId="0" applyNumberFormat="1" applyFont="1" applyFill="1" applyBorder="1" applyAlignment="1">
      <alignment horizontal="left" vertical="top" wrapText="1" readingOrder="1"/>
    </xf>
    <xf numFmtId="0" fontId="8" fillId="0" borderId="2" xfId="0" applyFont="1" applyBorder="1" applyAlignment="1">
      <alignment wrapText="1"/>
    </xf>
    <xf numFmtId="0" fontId="10" fillId="3" borderId="2" xfId="0" applyNumberFormat="1" applyFont="1" applyFill="1" applyBorder="1" applyAlignment="1">
      <alignment horizontal="left" vertical="top" wrapText="1" readingOrder="1"/>
    </xf>
    <xf numFmtId="0" fontId="2" fillId="0" borderId="0" xfId="0" applyFont="1" applyAlignment="1"/>
    <xf numFmtId="0" fontId="2" fillId="2" borderId="0" xfId="1" applyFont="1" applyFill="1" applyBorder="1" applyAlignment="1">
      <alignment horizontal="left" wrapText="1"/>
    </xf>
    <xf numFmtId="4" fontId="7" fillId="4" borderId="2" xfId="1" applyNumberFormat="1" applyFont="1" applyFill="1" applyBorder="1" applyAlignment="1">
      <alignment vertical="center"/>
    </xf>
    <xf numFmtId="4" fontId="8" fillId="4" borderId="2" xfId="1" applyNumberFormat="1" applyFont="1" applyFill="1" applyBorder="1" applyAlignment="1">
      <alignment vertical="center"/>
    </xf>
    <xf numFmtId="4" fontId="10" fillId="4" borderId="2" xfId="1" applyNumberFormat="1" applyFont="1" applyFill="1" applyBorder="1" applyAlignment="1">
      <alignment vertical="center"/>
    </xf>
    <xf numFmtId="4" fontId="8" fillId="4" borderId="2" xfId="0" applyNumberFormat="1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vertical="center"/>
    </xf>
    <xf numFmtId="0" fontId="13" fillId="0" borderId="2" xfId="0" applyNumberFormat="1" applyFont="1" applyFill="1" applyBorder="1" applyAlignment="1">
      <alignment horizontal="center" vertical="center" readingOrder="1"/>
    </xf>
    <xf numFmtId="12" fontId="8" fillId="0" borderId="2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12" fontId="7" fillId="0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justify" vertical="center" wrapText="1"/>
    </xf>
    <xf numFmtId="0" fontId="7" fillId="4" borderId="14" xfId="0" applyFont="1" applyFill="1" applyBorder="1" applyAlignment="1">
      <alignment horizontal="justify" vertical="center" wrapText="1"/>
    </xf>
    <xf numFmtId="0" fontId="30" fillId="0" borderId="2" xfId="0" applyFont="1" applyBorder="1" applyAlignment="1">
      <alignment wrapText="1"/>
    </xf>
    <xf numFmtId="0" fontId="29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8" fillId="0" borderId="0" xfId="0" applyFont="1" applyFill="1" applyBorder="1"/>
    <xf numFmtId="166" fontId="10" fillId="3" borderId="3" xfId="2" applyNumberFormat="1" applyFont="1" applyFill="1" applyBorder="1" applyAlignment="1">
      <alignment horizontal="right" vertical="center" wrapText="1" readingOrder="1"/>
    </xf>
    <xf numFmtId="0" fontId="8" fillId="0" borderId="0" xfId="0" applyFont="1" applyFill="1" applyBorder="1"/>
    <xf numFmtId="0" fontId="31" fillId="0" borderId="0" xfId="0" applyFont="1" applyFill="1" applyBorder="1"/>
    <xf numFmtId="49" fontId="31" fillId="0" borderId="0" xfId="0" applyNumberFormat="1" applyFont="1" applyFill="1" applyBorder="1"/>
    <xf numFmtId="0" fontId="31" fillId="0" borderId="0" xfId="0" applyFont="1" applyFill="1" applyBorder="1" applyAlignment="1">
      <alignment horizontal="right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32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4" fontId="32" fillId="0" borderId="2" xfId="0" applyNumberFormat="1" applyFont="1" applyBorder="1" applyAlignment="1">
      <alignment horizontal="right"/>
    </xf>
    <xf numFmtId="0" fontId="33" fillId="0" borderId="2" xfId="0" applyNumberFormat="1" applyFont="1" applyFill="1" applyBorder="1" applyAlignment="1">
      <alignment horizontal="justify" vertical="center" wrapText="1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4" fontId="7" fillId="0" borderId="2" xfId="0" applyNumberFormat="1" applyFont="1" applyBorder="1" applyAlignment="1">
      <alignment horizontal="right"/>
    </xf>
    <xf numFmtId="0" fontId="25" fillId="0" borderId="2" xfId="0" applyNumberFormat="1" applyFont="1" applyFill="1" applyBorder="1" applyAlignment="1">
      <alignment horizontal="justify" vertical="center" wrapText="1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2" xfId="0" applyNumberFormat="1" applyFont="1" applyFill="1" applyBorder="1" applyAlignment="1">
      <alignment horizontal="justify" vertical="center" wrapText="1"/>
    </xf>
    <xf numFmtId="49" fontId="8" fillId="0" borderId="2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right"/>
    </xf>
    <xf numFmtId="49" fontId="25" fillId="0" borderId="2" xfId="0" applyNumberFormat="1" applyFont="1" applyFill="1" applyBorder="1" applyAlignment="1">
      <alignment horizontal="left"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/>
    </xf>
    <xf numFmtId="49" fontId="7" fillId="2" borderId="2" xfId="0" applyNumberFormat="1" applyFont="1" applyFill="1" applyBorder="1" applyAlignment="1">
      <alignment vertical="top" wrapText="1"/>
    </xf>
    <xf numFmtId="4" fontId="7" fillId="2" borderId="2" xfId="0" applyNumberFormat="1" applyFont="1" applyFill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49" fontId="8" fillId="2" borderId="2" xfId="0" applyNumberFormat="1" applyFont="1" applyFill="1" applyBorder="1" applyAlignment="1">
      <alignment vertical="top" wrapText="1"/>
    </xf>
    <xf numFmtId="4" fontId="8" fillId="2" borderId="2" xfId="0" applyNumberFormat="1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24" fillId="4" borderId="2" xfId="0" applyFont="1" applyFill="1" applyBorder="1" applyAlignment="1">
      <alignment vertical="top" wrapText="1"/>
    </xf>
    <xf numFmtId="0" fontId="18" fillId="4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7" fillId="4" borderId="2" xfId="0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wrapText="1"/>
    </xf>
    <xf numFmtId="0" fontId="8" fillId="4" borderId="2" xfId="0" applyFont="1" applyFill="1" applyBorder="1" applyAlignment="1">
      <alignment vertical="top" wrapText="1"/>
    </xf>
    <xf numFmtId="168" fontId="33" fillId="0" borderId="2" xfId="0" applyNumberFormat="1" applyFont="1" applyFill="1" applyBorder="1" applyAlignment="1">
      <alignment horizontal="justify" vertical="center" wrapText="1"/>
    </xf>
    <xf numFmtId="49" fontId="8" fillId="0" borderId="2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vertical="top" wrapText="1"/>
    </xf>
    <xf numFmtId="4" fontId="7" fillId="0" borderId="2" xfId="0" applyNumberFormat="1" applyFont="1" applyBorder="1" applyAlignment="1">
      <alignment vertical="top" wrapText="1"/>
    </xf>
    <xf numFmtId="49" fontId="8" fillId="0" borderId="2" xfId="0" applyNumberFormat="1" applyFont="1" applyBorder="1" applyAlignment="1">
      <alignment vertical="top" wrapText="1"/>
    </xf>
    <xf numFmtId="4" fontId="8" fillId="0" borderId="2" xfId="0" applyNumberFormat="1" applyFont="1" applyBorder="1" applyAlignment="1">
      <alignment vertical="top" wrapText="1"/>
    </xf>
    <xf numFmtId="0" fontId="8" fillId="0" borderId="2" xfId="0" applyFont="1" applyBorder="1"/>
    <xf numFmtId="4" fontId="7" fillId="4" borderId="2" xfId="0" applyNumberFormat="1" applyFont="1" applyFill="1" applyBorder="1" applyAlignment="1">
      <alignment vertical="top" wrapText="1"/>
    </xf>
    <xf numFmtId="0" fontId="8" fillId="0" borderId="0" xfId="0" applyFont="1" applyFill="1" applyBorder="1"/>
    <xf numFmtId="0" fontId="3" fillId="2" borderId="2" xfId="1" applyFont="1" applyFill="1" applyBorder="1" applyAlignment="1">
      <alignment horizontal="center" vertical="center" wrapText="1"/>
    </xf>
    <xf numFmtId="49" fontId="31" fillId="0" borderId="0" xfId="2" applyNumberFormat="1" applyFont="1" applyFill="1" applyBorder="1" applyAlignment="1"/>
    <xf numFmtId="0" fontId="34" fillId="0" borderId="0" xfId="0" applyFont="1"/>
    <xf numFmtId="0" fontId="35" fillId="0" borderId="0" xfId="0" applyNumberFormat="1" applyFont="1" applyFill="1" applyBorder="1" applyAlignment="1">
      <alignment horizontal="center" vertical="top" wrapText="1" readingOrder="1"/>
    </xf>
    <xf numFmtId="0" fontId="36" fillId="0" borderId="0" xfId="0" applyNumberFormat="1" applyFont="1" applyFill="1" applyBorder="1" applyAlignment="1">
      <alignment horizontal="right" vertical="top" wrapText="1" readingOrder="1"/>
    </xf>
    <xf numFmtId="49" fontId="36" fillId="0" borderId="0" xfId="0" applyNumberFormat="1" applyFont="1" applyFill="1" applyBorder="1" applyAlignment="1">
      <alignment horizontal="right" vertical="top" wrapText="1" readingOrder="1"/>
    </xf>
    <xf numFmtId="0" fontId="37" fillId="0" borderId="2" xfId="0" applyFont="1" applyBorder="1" applyAlignment="1">
      <alignment horizontal="center" vertical="top" wrapText="1"/>
    </xf>
    <xf numFmtId="0" fontId="37" fillId="0" borderId="2" xfId="0" applyFont="1" applyBorder="1" applyAlignment="1">
      <alignment vertical="top" wrapText="1"/>
    </xf>
    <xf numFmtId="0" fontId="38" fillId="0" borderId="2" xfId="0" applyFont="1" applyBorder="1" applyAlignment="1">
      <alignment horizontal="center"/>
    </xf>
    <xf numFmtId="0" fontId="37" fillId="0" borderId="2" xfId="0" applyFont="1" applyBorder="1" applyAlignment="1">
      <alignment horizontal="left" wrapText="1"/>
    </xf>
    <xf numFmtId="4" fontId="38" fillId="0" borderId="2" xfId="0" applyNumberFormat="1" applyFont="1" applyBorder="1" applyAlignment="1">
      <alignment horizontal="right"/>
    </xf>
    <xf numFmtId="0" fontId="39" fillId="0" borderId="2" xfId="0" applyNumberFormat="1" applyFont="1" applyFill="1" applyBorder="1" applyAlignment="1">
      <alignment horizontal="justify" vertical="center" wrapText="1"/>
    </xf>
    <xf numFmtId="0" fontId="37" fillId="0" borderId="2" xfId="0" applyFont="1" applyBorder="1" applyAlignment="1">
      <alignment horizontal="left"/>
    </xf>
    <xf numFmtId="0" fontId="37" fillId="0" borderId="2" xfId="0" applyFont="1" applyBorder="1" applyAlignment="1">
      <alignment horizontal="center"/>
    </xf>
    <xf numFmtId="4" fontId="37" fillId="0" borderId="2" xfId="0" applyNumberFormat="1" applyFont="1" applyBorder="1" applyAlignment="1">
      <alignment horizontal="right"/>
    </xf>
    <xf numFmtId="0" fontId="40" fillId="0" borderId="2" xfId="0" applyNumberFormat="1" applyFont="1" applyFill="1" applyBorder="1" applyAlignment="1">
      <alignment horizontal="justify" vertical="center" wrapText="1"/>
    </xf>
    <xf numFmtId="0" fontId="31" fillId="0" borderId="2" xfId="0" applyFont="1" applyBorder="1" applyAlignment="1">
      <alignment horizontal="center"/>
    </xf>
    <xf numFmtId="0" fontId="31" fillId="0" borderId="2" xfId="0" applyNumberFormat="1" applyFont="1" applyFill="1" applyBorder="1" applyAlignment="1">
      <alignment horizontal="justify" vertical="center" wrapText="1"/>
    </xf>
    <xf numFmtId="49" fontId="31" fillId="0" borderId="2" xfId="0" applyNumberFormat="1" applyFont="1" applyBorder="1" applyAlignment="1">
      <alignment horizontal="center"/>
    </xf>
    <xf numFmtId="4" fontId="31" fillId="0" borderId="2" xfId="0" applyNumberFormat="1" applyFont="1" applyBorder="1" applyAlignment="1">
      <alignment horizontal="right"/>
    </xf>
    <xf numFmtId="0" fontId="40" fillId="0" borderId="2" xfId="0" applyNumberFormat="1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Border="1" applyAlignment="1">
      <alignment horizontal="left"/>
    </xf>
    <xf numFmtId="49" fontId="37" fillId="2" borderId="2" xfId="0" applyNumberFormat="1" applyFont="1" applyFill="1" applyBorder="1" applyAlignment="1">
      <alignment vertical="top" wrapText="1"/>
    </xf>
    <xf numFmtId="4" fontId="37" fillId="2" borderId="2" xfId="0" applyNumberFormat="1" applyFont="1" applyFill="1" applyBorder="1" applyAlignment="1">
      <alignment vertical="top" wrapText="1"/>
    </xf>
    <xf numFmtId="0" fontId="31" fillId="0" borderId="2" xfId="0" applyFont="1" applyBorder="1" applyAlignment="1">
      <alignment vertical="top" wrapText="1"/>
    </xf>
    <xf numFmtId="49" fontId="31" fillId="2" borderId="2" xfId="0" applyNumberFormat="1" applyFont="1" applyFill="1" applyBorder="1" applyAlignment="1">
      <alignment vertical="top" wrapText="1"/>
    </xf>
    <xf numFmtId="4" fontId="31" fillId="2" borderId="2" xfId="0" applyNumberFormat="1" applyFont="1" applyFill="1" applyBorder="1" applyAlignment="1">
      <alignment vertical="top" wrapText="1"/>
    </xf>
    <xf numFmtId="0" fontId="31" fillId="2" borderId="2" xfId="0" applyFont="1" applyFill="1" applyBorder="1" applyAlignment="1">
      <alignment vertical="top" wrapText="1"/>
    </xf>
    <xf numFmtId="0" fontId="37" fillId="4" borderId="2" xfId="0" applyFont="1" applyFill="1" applyBorder="1" applyAlignment="1">
      <alignment wrapText="1"/>
    </xf>
    <xf numFmtId="49" fontId="37" fillId="4" borderId="2" xfId="0" applyNumberFormat="1" applyFont="1" applyFill="1" applyBorder="1" applyAlignment="1">
      <alignment horizontal="left" vertical="top" wrapText="1"/>
    </xf>
    <xf numFmtId="0" fontId="41" fillId="4" borderId="2" xfId="0" applyFont="1" applyFill="1" applyBorder="1" applyAlignment="1">
      <alignment vertical="top" wrapText="1"/>
    </xf>
    <xf numFmtId="0" fontId="42" fillId="4" borderId="2" xfId="0" applyFont="1" applyFill="1" applyBorder="1" applyAlignment="1">
      <alignment vertical="top" wrapText="1"/>
    </xf>
    <xf numFmtId="0" fontId="37" fillId="2" borderId="2" xfId="0" applyFont="1" applyFill="1" applyBorder="1" applyAlignment="1">
      <alignment vertical="top" wrapText="1"/>
    </xf>
    <xf numFmtId="0" fontId="37" fillId="2" borderId="2" xfId="0" applyFont="1" applyFill="1" applyBorder="1" applyAlignment="1">
      <alignment horizontal="left" vertical="top" wrapText="1"/>
    </xf>
    <xf numFmtId="0" fontId="37" fillId="4" borderId="2" xfId="0" applyFont="1" applyFill="1" applyBorder="1" applyAlignment="1">
      <alignment vertical="top" wrapText="1"/>
    </xf>
    <xf numFmtId="49" fontId="37" fillId="0" borderId="2" xfId="0" applyNumberFormat="1" applyFont="1" applyFill="1" applyBorder="1" applyAlignment="1">
      <alignment wrapText="1"/>
    </xf>
    <xf numFmtId="0" fontId="31" fillId="4" borderId="2" xfId="0" applyFont="1" applyFill="1" applyBorder="1" applyAlignment="1">
      <alignment vertical="top" wrapText="1"/>
    </xf>
    <xf numFmtId="49" fontId="31" fillId="4" borderId="2" xfId="0" applyNumberFormat="1" applyFont="1" applyFill="1" applyBorder="1" applyAlignment="1">
      <alignment horizontal="left" vertical="top" wrapText="1"/>
    </xf>
    <xf numFmtId="49" fontId="31" fillId="4" borderId="2" xfId="0" applyNumberFormat="1" applyFont="1" applyFill="1" applyBorder="1" applyAlignment="1">
      <alignment horizontal="left" vertical="center" wrapText="1"/>
    </xf>
    <xf numFmtId="168" fontId="39" fillId="0" borderId="2" xfId="0" applyNumberFormat="1" applyFont="1" applyFill="1" applyBorder="1" applyAlignment="1">
      <alignment horizontal="justify" vertical="center" wrapText="1"/>
    </xf>
    <xf numFmtId="49" fontId="31" fillId="0" borderId="2" xfId="0" applyNumberFormat="1" applyFont="1" applyBorder="1" applyAlignment="1">
      <alignment horizontal="left"/>
    </xf>
    <xf numFmtId="49" fontId="37" fillId="0" borderId="2" xfId="0" applyNumberFormat="1" applyFont="1" applyBorder="1" applyAlignment="1">
      <alignment vertical="top" wrapText="1"/>
    </xf>
    <xf numFmtId="4" fontId="37" fillId="0" borderId="2" xfId="0" applyNumberFormat="1" applyFont="1" applyBorder="1" applyAlignment="1">
      <alignment vertical="top" wrapText="1"/>
    </xf>
    <xf numFmtId="49" fontId="31" fillId="0" borderId="2" xfId="0" applyNumberFormat="1" applyFont="1" applyBorder="1" applyAlignment="1">
      <alignment vertical="top" wrapText="1"/>
    </xf>
    <xf numFmtId="4" fontId="31" fillId="0" borderId="2" xfId="0" applyNumberFormat="1" applyFont="1" applyBorder="1" applyAlignment="1">
      <alignment vertical="top" wrapText="1"/>
    </xf>
    <xf numFmtId="0" fontId="31" fillId="0" borderId="2" xfId="0" applyFont="1" applyBorder="1" applyAlignment="1">
      <alignment wrapText="1"/>
    </xf>
    <xf numFmtId="0" fontId="37" fillId="0" borderId="2" xfId="0" applyFont="1" applyBorder="1" applyAlignment="1">
      <alignment wrapText="1"/>
    </xf>
    <xf numFmtId="0" fontId="31" fillId="0" borderId="2" xfId="0" applyFont="1" applyBorder="1"/>
    <xf numFmtId="4" fontId="37" fillId="4" borderId="2" xfId="0" applyNumberFormat="1" applyFont="1" applyFill="1" applyBorder="1" applyAlignment="1">
      <alignment vertical="top" wrapText="1"/>
    </xf>
    <xf numFmtId="0" fontId="31" fillId="2" borderId="0" xfId="1" applyFont="1" applyFill="1" applyAlignment="1"/>
    <xf numFmtId="49" fontId="31" fillId="2" borderId="2" xfId="0" applyNumberFormat="1" applyFont="1" applyFill="1" applyBorder="1" applyAlignment="1">
      <alignment horizontal="center" vertical="top" wrapText="1"/>
    </xf>
    <xf numFmtId="49" fontId="37" fillId="2" borderId="2" xfId="0" applyNumberFormat="1" applyFont="1" applyFill="1" applyBorder="1" applyAlignment="1">
      <alignment horizontal="center" vertical="top" wrapText="1"/>
    </xf>
    <xf numFmtId="49" fontId="37" fillId="0" borderId="2" xfId="0" applyNumberFormat="1" applyFont="1" applyBorder="1" applyAlignment="1">
      <alignment horizontal="center"/>
    </xf>
    <xf numFmtId="49" fontId="37" fillId="0" borderId="2" xfId="0" applyNumberFormat="1" applyFont="1" applyBorder="1" applyAlignment="1">
      <alignment horizontal="center" vertical="top" wrapText="1"/>
    </xf>
    <xf numFmtId="49" fontId="31" fillId="0" borderId="2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/>
    </xf>
    <xf numFmtId="49" fontId="7" fillId="2" borderId="2" xfId="0" applyNumberFormat="1" applyFont="1" applyFill="1" applyBorder="1" applyAlignment="1">
      <alignment horizontal="center" vertical="top" wrapText="1"/>
    </xf>
    <xf numFmtId="49" fontId="8" fillId="2" borderId="2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49" fontId="43" fillId="4" borderId="2" xfId="0" applyNumberFormat="1" applyFont="1" applyFill="1" applyBorder="1" applyAlignment="1">
      <alignment horizontal="center" vertical="center" wrapText="1"/>
    </xf>
    <xf numFmtId="49" fontId="43" fillId="4" borderId="2" xfId="0" applyNumberFormat="1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vertical="top" wrapText="1"/>
    </xf>
    <xf numFmtId="49" fontId="43" fillId="4" borderId="2" xfId="0" applyNumberFormat="1" applyFont="1" applyFill="1" applyBorder="1" applyAlignment="1">
      <alignment horizontal="center" vertical="top" wrapText="1"/>
    </xf>
    <xf numFmtId="4" fontId="43" fillId="4" borderId="2" xfId="0" applyNumberFormat="1" applyFont="1" applyFill="1" applyBorder="1" applyAlignment="1">
      <alignment horizontal="right" vertical="center"/>
    </xf>
    <xf numFmtId="49" fontId="43" fillId="4" borderId="2" xfId="0" applyNumberFormat="1" applyFont="1" applyFill="1" applyBorder="1" applyAlignment="1">
      <alignment horizontal="left" vertical="top" wrapText="1"/>
    </xf>
    <xf numFmtId="4" fontId="43" fillId="4" borderId="2" xfId="0" applyNumberFormat="1" applyFont="1" applyFill="1" applyBorder="1" applyAlignment="1">
      <alignment horizontal="right" vertical="top" wrapText="1"/>
    </xf>
    <xf numFmtId="0" fontId="43" fillId="4" borderId="2" xfId="0" applyFont="1" applyFill="1" applyBorder="1" applyAlignment="1">
      <alignment vertical="top" wrapText="1"/>
    </xf>
    <xf numFmtId="0" fontId="44" fillId="4" borderId="2" xfId="0" applyFont="1" applyFill="1" applyBorder="1" applyAlignment="1">
      <alignment vertical="top" wrapText="1"/>
    </xf>
    <xf numFmtId="49" fontId="44" fillId="4" borderId="2" xfId="0" applyNumberFormat="1" applyFont="1" applyFill="1" applyBorder="1" applyAlignment="1">
      <alignment horizontal="center" vertical="top" wrapText="1"/>
    </xf>
    <xf numFmtId="4" fontId="44" fillId="4" borderId="2" xfId="0" applyNumberFormat="1" applyFont="1" applyFill="1" applyBorder="1" applyAlignment="1">
      <alignment horizontal="right" vertical="top" wrapText="1"/>
    </xf>
    <xf numFmtId="49" fontId="44" fillId="4" borderId="2" xfId="0" applyNumberFormat="1" applyFont="1" applyFill="1" applyBorder="1" applyAlignment="1">
      <alignment horizontal="left" vertical="top" wrapText="1"/>
    </xf>
    <xf numFmtId="49" fontId="44" fillId="4" borderId="2" xfId="0" applyNumberFormat="1" applyFont="1" applyFill="1" applyBorder="1" applyAlignment="1">
      <alignment horizontal="left" vertical="center" wrapText="1"/>
    </xf>
    <xf numFmtId="49" fontId="44" fillId="4" borderId="2" xfId="0" applyNumberFormat="1" applyFont="1" applyFill="1" applyBorder="1" applyAlignment="1">
      <alignment horizontal="center" vertical="center" wrapText="1"/>
    </xf>
    <xf numFmtId="43" fontId="44" fillId="4" borderId="2" xfId="2" applyNumberFormat="1" applyFont="1" applyFill="1" applyBorder="1" applyAlignment="1">
      <alignment horizontal="center" vertical="center" wrapText="1"/>
    </xf>
    <xf numFmtId="0" fontId="45" fillId="4" borderId="2" xfId="0" applyFont="1" applyFill="1" applyBorder="1"/>
    <xf numFmtId="0" fontId="45" fillId="4" borderId="2" xfId="0" applyFont="1" applyFill="1" applyBorder="1" applyAlignment="1">
      <alignment wrapText="1"/>
    </xf>
    <xf numFmtId="0" fontId="46" fillId="4" borderId="2" xfId="0" applyFont="1" applyFill="1" applyBorder="1"/>
    <xf numFmtId="0" fontId="46" fillId="4" borderId="2" xfId="0" applyFont="1" applyFill="1" applyBorder="1" applyAlignment="1">
      <alignment wrapText="1"/>
    </xf>
    <xf numFmtId="49" fontId="43" fillId="4" borderId="2" xfId="0" applyNumberFormat="1" applyFont="1" applyFill="1" applyBorder="1" applyAlignment="1">
      <alignment horizontal="left" vertical="center" wrapText="1"/>
    </xf>
    <xf numFmtId="0" fontId="29" fillId="4" borderId="2" xfId="0" applyFont="1" applyFill="1" applyBorder="1"/>
    <xf numFmtId="0" fontId="44" fillId="4" borderId="2" xfId="0" applyFont="1" applyFill="1" applyBorder="1" applyAlignment="1">
      <alignment horizontal="left" vertical="center" wrapText="1"/>
    </xf>
    <xf numFmtId="0" fontId="44" fillId="4" borderId="2" xfId="0" applyFont="1" applyFill="1" applyBorder="1" applyAlignment="1">
      <alignment wrapText="1"/>
    </xf>
    <xf numFmtId="49" fontId="44" fillId="6" borderId="2" xfId="0" applyNumberFormat="1" applyFont="1" applyFill="1" applyBorder="1" applyAlignment="1">
      <alignment horizontal="left" vertical="top" wrapText="1" shrinkToFit="1"/>
    </xf>
    <xf numFmtId="0" fontId="44" fillId="4" borderId="2" xfId="0" applyFont="1" applyFill="1" applyBorder="1" applyAlignment="1">
      <alignment horizontal="justify" vertical="center" wrapText="1"/>
    </xf>
    <xf numFmtId="0" fontId="43" fillId="4" borderId="2" xfId="0" applyFont="1" applyFill="1" applyBorder="1" applyAlignment="1">
      <alignment wrapText="1"/>
    </xf>
    <xf numFmtId="49" fontId="44" fillId="4" borderId="2" xfId="0" applyNumberFormat="1" applyFont="1" applyFill="1" applyBorder="1" applyAlignment="1">
      <alignment wrapText="1"/>
    </xf>
    <xf numFmtId="0" fontId="43" fillId="4" borderId="2" xfId="0" applyFont="1" applyFill="1" applyBorder="1" applyAlignment="1">
      <alignment horizontal="left" wrapText="1"/>
    </xf>
    <xf numFmtId="169" fontId="43" fillId="4" borderId="2" xfId="0" applyNumberFormat="1" applyFont="1" applyFill="1" applyBorder="1" applyAlignment="1">
      <alignment horizontal="center" vertical="center"/>
    </xf>
    <xf numFmtId="2" fontId="44" fillId="4" borderId="2" xfId="0" applyNumberFormat="1" applyFont="1" applyFill="1" applyBorder="1" applyAlignment="1">
      <alignment horizontal="right" vertical="top" wrapText="1"/>
    </xf>
    <xf numFmtId="49" fontId="43" fillId="6" borderId="2" xfId="0" applyNumberFormat="1" applyFont="1" applyFill="1" applyBorder="1" applyAlignment="1">
      <alignment horizontal="left" vertical="top" wrapText="1" shrinkToFit="1"/>
    </xf>
    <xf numFmtId="0" fontId="43" fillId="4" borderId="2" xfId="0" applyFont="1" applyFill="1" applyBorder="1" applyAlignment="1">
      <alignment horizontal="left" vertical="center" wrapText="1"/>
    </xf>
    <xf numFmtId="2" fontId="43" fillId="4" borderId="2" xfId="0" applyNumberFormat="1" applyFont="1" applyFill="1" applyBorder="1" applyAlignment="1">
      <alignment horizontal="right" vertical="top" wrapText="1"/>
    </xf>
    <xf numFmtId="0" fontId="49" fillId="4" borderId="2" xfId="0" applyFont="1" applyFill="1" applyBorder="1" applyAlignment="1">
      <alignment wrapText="1"/>
    </xf>
    <xf numFmtId="0" fontId="44" fillId="4" borderId="2" xfId="0" applyFont="1" applyFill="1" applyBorder="1" applyAlignment="1">
      <alignment horizontal="left" wrapText="1"/>
    </xf>
    <xf numFmtId="0" fontId="46" fillId="4" borderId="2" xfId="0" applyFont="1" applyFill="1" applyBorder="1" applyAlignment="1">
      <alignment vertical="top" wrapText="1"/>
    </xf>
    <xf numFmtId="0" fontId="50" fillId="4" borderId="2" xfId="0" applyFont="1" applyFill="1" applyBorder="1" applyAlignment="1">
      <alignment vertical="top" wrapText="1"/>
    </xf>
    <xf numFmtId="169" fontId="44" fillId="4" borderId="2" xfId="0" applyNumberFormat="1" applyFont="1" applyFill="1" applyBorder="1" applyAlignment="1">
      <alignment horizontal="center" vertical="center"/>
    </xf>
    <xf numFmtId="49" fontId="46" fillId="4" borderId="2" xfId="0" applyNumberFormat="1" applyFont="1" applyFill="1" applyBorder="1" applyAlignment="1">
      <alignment horizontal="left" vertical="center" wrapText="1"/>
    </xf>
    <xf numFmtId="49" fontId="51" fillId="4" borderId="2" xfId="0" applyNumberFormat="1" applyFont="1" applyFill="1" applyBorder="1" applyAlignment="1">
      <alignment horizontal="left" vertical="top" wrapText="1"/>
    </xf>
    <xf numFmtId="49" fontId="52" fillId="4" borderId="2" xfId="0" applyNumberFormat="1" applyFont="1" applyFill="1" applyBorder="1" applyAlignment="1">
      <alignment horizontal="center" vertical="top" wrapText="1"/>
    </xf>
    <xf numFmtId="49" fontId="51" fillId="4" borderId="2" xfId="0" applyNumberFormat="1" applyFont="1" applyFill="1" applyBorder="1" applyAlignment="1">
      <alignment horizontal="center" vertical="top" wrapText="1"/>
    </xf>
    <xf numFmtId="4" fontId="52" fillId="4" borderId="2" xfId="0" applyNumberFormat="1" applyFont="1" applyFill="1" applyBorder="1" applyAlignment="1">
      <alignment horizontal="right" vertical="top" wrapText="1"/>
    </xf>
    <xf numFmtId="49" fontId="53" fillId="4" borderId="2" xfId="0" applyNumberFormat="1" applyFont="1" applyFill="1" applyBorder="1" applyAlignment="1">
      <alignment horizontal="center" vertical="top" wrapText="1"/>
    </xf>
    <xf numFmtId="0" fontId="45" fillId="4" borderId="2" xfId="0" applyFont="1" applyFill="1" applyBorder="1" applyAlignment="1">
      <alignment horizontal="left" wrapText="1"/>
    </xf>
    <xf numFmtId="0" fontId="44" fillId="4" borderId="2" xfId="0" applyFont="1" applyFill="1" applyBorder="1" applyAlignment="1">
      <alignment vertical="center" wrapText="1"/>
    </xf>
    <xf numFmtId="49" fontId="43" fillId="4" borderId="2" xfId="0" applyNumberFormat="1" applyFont="1" applyFill="1" applyBorder="1" applyAlignment="1">
      <alignment horizontal="center" wrapText="1"/>
    </xf>
    <xf numFmtId="49" fontId="43" fillId="4" borderId="2" xfId="0" applyNumberFormat="1" applyFont="1" applyFill="1" applyBorder="1" applyAlignment="1">
      <alignment horizontal="center"/>
    </xf>
    <xf numFmtId="4" fontId="43" fillId="4" borderId="2" xfId="0" applyNumberFormat="1" applyFont="1" applyFill="1" applyBorder="1" applyAlignment="1">
      <alignment horizontal="right" wrapText="1"/>
    </xf>
    <xf numFmtId="49" fontId="54" fillId="4" borderId="2" xfId="0" applyNumberFormat="1" applyFont="1" applyFill="1" applyBorder="1" applyAlignment="1">
      <alignment horizontal="center" vertical="center"/>
    </xf>
    <xf numFmtId="4" fontId="56" fillId="4" borderId="2" xfId="0" applyNumberFormat="1" applyFont="1" applyFill="1" applyBorder="1" applyAlignment="1">
      <alignment horizontal="right" vertical="top" wrapText="1"/>
    </xf>
    <xf numFmtId="4" fontId="57" fillId="4" borderId="2" xfId="0" applyNumberFormat="1" applyFont="1" applyFill="1" applyBorder="1" applyAlignment="1">
      <alignment horizontal="right" vertical="top" wrapText="1"/>
    </xf>
    <xf numFmtId="4" fontId="55" fillId="4" borderId="2" xfId="0" applyNumberFormat="1" applyFont="1" applyFill="1" applyBorder="1" applyAlignment="1">
      <alignment horizontal="right" vertical="top" wrapText="1"/>
    </xf>
    <xf numFmtId="43" fontId="44" fillId="4" borderId="2" xfId="2" applyNumberFormat="1" applyFont="1" applyFill="1" applyBorder="1" applyAlignment="1">
      <alignment horizontal="right" vertical="top" wrapText="1"/>
    </xf>
    <xf numFmtId="4" fontId="44" fillId="4" borderId="2" xfId="2" applyNumberFormat="1" applyFont="1" applyFill="1" applyBorder="1" applyAlignment="1">
      <alignment horizontal="right" vertical="top" wrapText="1"/>
    </xf>
    <xf numFmtId="43" fontId="43" fillId="4" borderId="2" xfId="2" applyNumberFormat="1" applyFont="1" applyFill="1" applyBorder="1" applyAlignment="1">
      <alignment horizontal="center" vertical="center" wrapText="1"/>
    </xf>
    <xf numFmtId="4" fontId="43" fillId="4" borderId="2" xfId="2" applyNumberFormat="1" applyFont="1" applyFill="1" applyBorder="1" applyAlignment="1">
      <alignment horizontal="right" vertical="top" wrapText="1"/>
    </xf>
    <xf numFmtId="4" fontId="54" fillId="4" borderId="2" xfId="0" applyNumberFormat="1" applyFont="1" applyFill="1" applyBorder="1" applyAlignment="1">
      <alignment horizontal="right" vertical="top" wrapText="1"/>
    </xf>
    <xf numFmtId="4" fontId="58" fillId="4" borderId="2" xfId="0" applyNumberFormat="1" applyFont="1" applyFill="1" applyBorder="1" applyAlignment="1">
      <alignment horizontal="right" vertical="top" wrapText="1"/>
    </xf>
    <xf numFmtId="4" fontId="59" fillId="4" borderId="2" xfId="0" applyNumberFormat="1" applyFont="1" applyFill="1" applyBorder="1" applyAlignment="1">
      <alignment horizontal="right" vertical="top" wrapText="1"/>
    </xf>
    <xf numFmtId="2" fontId="55" fillId="4" borderId="2" xfId="0" applyNumberFormat="1" applyFont="1" applyFill="1" applyBorder="1" applyAlignment="1">
      <alignment horizontal="right" vertical="top" wrapText="1"/>
    </xf>
    <xf numFmtId="2" fontId="54" fillId="4" borderId="2" xfId="0" applyNumberFormat="1" applyFont="1" applyFill="1" applyBorder="1" applyAlignment="1">
      <alignment horizontal="right" vertical="top" wrapText="1"/>
    </xf>
    <xf numFmtId="49" fontId="43" fillId="4" borderId="7" xfId="0" applyNumberFormat="1" applyFont="1" applyFill="1" applyBorder="1" applyAlignment="1">
      <alignment wrapText="1"/>
    </xf>
    <xf numFmtId="49" fontId="50" fillId="4" borderId="2" xfId="0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wrapText="1"/>
    </xf>
    <xf numFmtId="49" fontId="46" fillId="4" borderId="2" xfId="0" applyNumberFormat="1" applyFont="1" applyFill="1" applyBorder="1" applyAlignment="1">
      <alignment horizontal="center" vertical="center"/>
    </xf>
    <xf numFmtId="0" fontId="49" fillId="4" borderId="2" xfId="0" applyFont="1" applyFill="1" applyBorder="1" applyAlignment="1">
      <alignment horizontal="left" wrapText="1"/>
    </xf>
    <xf numFmtId="4" fontId="54" fillId="4" borderId="2" xfId="0" applyNumberFormat="1" applyFont="1" applyFill="1" applyBorder="1" applyAlignment="1">
      <alignment horizontal="right" wrapText="1"/>
    </xf>
    <xf numFmtId="4" fontId="60" fillId="4" borderId="2" xfId="0" applyNumberFormat="1" applyFont="1" applyFill="1" applyBorder="1" applyAlignment="1">
      <alignment horizontal="right" vertical="top" wrapText="1"/>
    </xf>
    <xf numFmtId="4" fontId="61" fillId="4" borderId="2" xfId="0" applyNumberFormat="1" applyFont="1" applyFill="1" applyBorder="1" applyAlignment="1">
      <alignment horizontal="right" vertical="top" wrapText="1"/>
    </xf>
    <xf numFmtId="0" fontId="44" fillId="4" borderId="2" xfId="0" applyNumberFormat="1" applyFont="1" applyFill="1" applyBorder="1" applyAlignment="1">
      <alignment horizontal="left" vertical="top" wrapText="1"/>
    </xf>
    <xf numFmtId="2" fontId="44" fillId="4" borderId="2" xfId="0" applyNumberFormat="1" applyFont="1" applyFill="1" applyBorder="1" applyAlignment="1">
      <alignment horizontal="left" vertical="center" wrapText="1"/>
    </xf>
    <xf numFmtId="4" fontId="62" fillId="4" borderId="2" xfId="0" applyNumberFormat="1" applyFont="1" applyFill="1" applyBorder="1" applyAlignment="1">
      <alignment horizontal="right" vertical="top" wrapText="1"/>
    </xf>
    <xf numFmtId="49" fontId="44" fillId="4" borderId="7" xfId="0" applyNumberFormat="1" applyFont="1" applyFill="1" applyBorder="1" applyAlignment="1">
      <alignment wrapText="1"/>
    </xf>
    <xf numFmtId="49" fontId="44" fillId="4" borderId="2" xfId="0" applyNumberFormat="1" applyFont="1" applyFill="1" applyBorder="1" applyAlignment="1">
      <alignment horizontal="center" vertical="center" wrapText="1"/>
    </xf>
    <xf numFmtId="0" fontId="49" fillId="4" borderId="7" xfId="0" applyFont="1" applyFill="1" applyBorder="1" applyAlignment="1">
      <alignment wrapText="1"/>
    </xf>
    <xf numFmtId="49" fontId="44" fillId="4" borderId="2" xfId="0" applyNumberFormat="1" applyFont="1" applyFill="1" applyBorder="1" applyAlignment="1">
      <alignment horizontal="center" vertical="center" wrapText="1"/>
    </xf>
    <xf numFmtId="49" fontId="44" fillId="4" borderId="2" xfId="0" applyNumberFormat="1" applyFont="1" applyFill="1" applyBorder="1" applyAlignment="1">
      <alignment horizontal="center" vertical="center" wrapText="1"/>
    </xf>
    <xf numFmtId="49" fontId="44" fillId="4" borderId="7" xfId="0" applyNumberFormat="1" applyFont="1" applyFill="1" applyBorder="1" applyAlignment="1">
      <alignment horizontal="left" vertical="center" wrapText="1"/>
    </xf>
    <xf numFmtId="0" fontId="45" fillId="4" borderId="7" xfId="0" applyFont="1" applyFill="1" applyBorder="1" applyAlignment="1">
      <alignment wrapText="1"/>
    </xf>
    <xf numFmtId="49" fontId="44" fillId="4" borderId="2" xfId="0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4" fillId="0" borderId="2" xfId="0" applyFont="1" applyBorder="1" applyAlignment="1">
      <alignment vertical="top" wrapText="1"/>
    </xf>
    <xf numFmtId="0" fontId="7" fillId="0" borderId="2" xfId="0" applyNumberFormat="1" applyFont="1" applyFill="1" applyBorder="1" applyAlignment="1">
      <alignment horizontal="justify" vertical="center" wrapText="1"/>
    </xf>
    <xf numFmtId="49" fontId="43" fillId="4" borderId="2" xfId="0" applyNumberFormat="1" applyFont="1" applyFill="1" applyBorder="1" applyAlignment="1">
      <alignment horizontal="justify" vertical="center" wrapText="1"/>
    </xf>
    <xf numFmtId="49" fontId="44" fillId="0" borderId="2" xfId="0" applyNumberFormat="1" applyFont="1" applyFill="1" applyBorder="1" applyAlignment="1">
      <alignment wrapText="1"/>
    </xf>
    <xf numFmtId="0" fontId="44" fillId="0" borderId="2" xfId="0" applyNumberFormat="1" applyFont="1" applyFill="1" applyBorder="1" applyAlignment="1">
      <alignment horizontal="justify" vertical="center" wrapText="1"/>
    </xf>
    <xf numFmtId="0" fontId="44" fillId="2" borderId="2" xfId="0" applyFont="1" applyFill="1" applyBorder="1" applyAlignment="1">
      <alignment vertical="top" wrapText="1"/>
    </xf>
    <xf numFmtId="0" fontId="63" fillId="0" borderId="2" xfId="0" applyNumberFormat="1" applyFont="1" applyFill="1" applyBorder="1" applyAlignment="1">
      <alignment horizontal="justify" vertical="center" wrapText="1"/>
    </xf>
    <xf numFmtId="49" fontId="43" fillId="2" borderId="2" xfId="0" applyNumberFormat="1" applyFont="1" applyFill="1" applyBorder="1" applyAlignment="1">
      <alignment horizontal="center" vertical="top" wrapText="1"/>
    </xf>
    <xf numFmtId="49" fontId="44" fillId="2" borderId="2" xfId="0" applyNumberFormat="1" applyFont="1" applyFill="1" applyBorder="1" applyAlignment="1">
      <alignment horizontal="center" vertical="top" wrapText="1"/>
    </xf>
    <xf numFmtId="0" fontId="8" fillId="2" borderId="0" xfId="1" applyFont="1" applyFill="1" applyAlignment="1">
      <alignment horizontal="right" vertical="top"/>
    </xf>
    <xf numFmtId="49" fontId="13" fillId="3" borderId="4" xfId="0" applyNumberFormat="1" applyFont="1" applyFill="1" applyBorder="1" applyAlignment="1">
      <alignment horizontal="center" vertical="center" wrapText="1" readingOrder="1"/>
    </xf>
    <xf numFmtId="49" fontId="10" fillId="3" borderId="4" xfId="0" applyNumberFormat="1" applyFont="1" applyFill="1" applyBorder="1" applyAlignment="1">
      <alignment horizontal="center" vertical="center" wrapText="1" readingOrder="1"/>
    </xf>
    <xf numFmtId="166" fontId="14" fillId="3" borderId="13" xfId="2" applyNumberFormat="1" applyFont="1" applyFill="1" applyBorder="1" applyAlignment="1">
      <alignment horizontal="right" vertical="center" wrapText="1" readingOrder="1"/>
    </xf>
    <xf numFmtId="166" fontId="10" fillId="3" borderId="8" xfId="2" applyNumberFormat="1" applyFont="1" applyFill="1" applyBorder="1" applyAlignment="1">
      <alignment horizontal="right" vertical="center" wrapText="1" readingOrder="1"/>
    </xf>
    <xf numFmtId="0" fontId="13" fillId="3" borderId="16" xfId="0" applyNumberFormat="1" applyFont="1" applyFill="1" applyBorder="1" applyAlignment="1">
      <alignment horizontal="center" vertical="center" wrapText="1" readingOrder="1"/>
    </xf>
    <xf numFmtId="166" fontId="10" fillId="3" borderId="12" xfId="2" applyNumberFormat="1" applyFont="1" applyFill="1" applyBorder="1" applyAlignment="1">
      <alignment horizontal="right" vertical="center" wrapText="1" readingOrder="1"/>
    </xf>
    <xf numFmtId="166" fontId="10" fillId="3" borderId="9" xfId="2" applyNumberFormat="1" applyFont="1" applyFill="1" applyBorder="1" applyAlignment="1">
      <alignment horizontal="right" vertical="center" wrapText="1" readingOrder="1"/>
    </xf>
    <xf numFmtId="0" fontId="8" fillId="4" borderId="2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vertical="top" wrapText="1"/>
    </xf>
    <xf numFmtId="0" fontId="2" fillId="2" borderId="0" xfId="1" applyFont="1" applyFill="1" applyAlignment="1">
      <alignment vertical="top"/>
    </xf>
    <xf numFmtId="166" fontId="44" fillId="4" borderId="2" xfId="2" applyNumberFormat="1" applyFont="1" applyFill="1" applyBorder="1" applyAlignment="1">
      <alignment horizontal="right" vertical="center" wrapText="1"/>
    </xf>
    <xf numFmtId="0" fontId="24" fillId="0" borderId="0" xfId="0" applyFont="1"/>
    <xf numFmtId="0" fontId="7" fillId="2" borderId="0" xfId="1" applyFont="1" applyFill="1" applyAlignment="1">
      <alignment horizontal="left" vertical="top"/>
    </xf>
    <xf numFmtId="0" fontId="65" fillId="0" borderId="2" xfId="0" applyFont="1" applyBorder="1" applyAlignment="1">
      <alignment horizontal="center" vertical="center" wrapText="1"/>
    </xf>
    <xf numFmtId="3" fontId="7" fillId="2" borderId="2" xfId="1" applyNumberFormat="1" applyFont="1" applyFill="1" applyBorder="1" applyAlignment="1" applyProtection="1">
      <alignment horizontal="center" vertical="top" wrapText="1"/>
      <protection locked="0"/>
    </xf>
    <xf numFmtId="167" fontId="4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Fill="1" applyBorder="1" applyAlignment="1" applyProtection="1">
      <alignment vertical="top" wrapText="1"/>
      <protection locked="0"/>
    </xf>
    <xf numFmtId="0" fontId="0" fillId="0" borderId="2" xfId="0" applyBorder="1"/>
    <xf numFmtId="3" fontId="8" fillId="2" borderId="2" xfId="1" applyNumberFormat="1" applyFont="1" applyFill="1" applyBorder="1" applyAlignment="1" applyProtection="1">
      <alignment horizontal="left" vertical="top" wrapText="1"/>
      <protection locked="0"/>
    </xf>
    <xf numFmtId="3" fontId="8" fillId="2" borderId="2" xfId="0" applyNumberFormat="1" applyFont="1" applyFill="1" applyBorder="1" applyAlignment="1" applyProtection="1">
      <alignment horizontal="left" vertical="center" wrapText="1"/>
      <protection locked="0"/>
    </xf>
    <xf numFmtId="167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66" fillId="0" borderId="0" xfId="0" applyFont="1"/>
    <xf numFmtId="0" fontId="8" fillId="2" borderId="0" xfId="1" applyFont="1" applyFill="1" applyAlignment="1">
      <alignment horizontal="right"/>
    </xf>
    <xf numFmtId="0" fontId="8" fillId="5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8" fillId="5" borderId="0" xfId="0" applyFont="1" applyFill="1" applyAlignment="1">
      <alignment horizontal="center"/>
    </xf>
    <xf numFmtId="0" fontId="0" fillId="0" borderId="0" xfId="0" applyFill="1"/>
    <xf numFmtId="0" fontId="37" fillId="0" borderId="2" xfId="0" applyFont="1" applyFill="1" applyBorder="1" applyAlignment="1">
      <alignment vertical="top" wrapText="1"/>
    </xf>
    <xf numFmtId="49" fontId="37" fillId="0" borderId="2" xfId="0" applyNumberFormat="1" applyFont="1" applyFill="1" applyBorder="1" applyAlignment="1">
      <alignment horizontal="center" vertical="top" wrapText="1"/>
    </xf>
    <xf numFmtId="49" fontId="37" fillId="0" borderId="2" xfId="0" applyNumberFormat="1" applyFont="1" applyFill="1" applyBorder="1" applyAlignment="1">
      <alignment vertical="top" wrapText="1"/>
    </xf>
    <xf numFmtId="4" fontId="37" fillId="0" borderId="2" xfId="0" applyNumberFormat="1" applyFont="1" applyFill="1" applyBorder="1" applyAlignment="1">
      <alignment vertical="top" wrapText="1"/>
    </xf>
    <xf numFmtId="0" fontId="31" fillId="0" borderId="2" xfId="0" applyFont="1" applyFill="1" applyBorder="1" applyAlignment="1">
      <alignment vertical="top" wrapText="1"/>
    </xf>
    <xf numFmtId="49" fontId="31" fillId="0" borderId="2" xfId="0" applyNumberFormat="1" applyFont="1" applyFill="1" applyBorder="1" applyAlignment="1">
      <alignment horizontal="center" vertical="top" wrapText="1"/>
    </xf>
    <xf numFmtId="49" fontId="31" fillId="0" borderId="2" xfId="0" applyNumberFormat="1" applyFont="1" applyFill="1" applyBorder="1" applyAlignment="1">
      <alignment vertical="top" wrapText="1"/>
    </xf>
    <xf numFmtId="4" fontId="31" fillId="0" borderId="2" xfId="0" applyNumberFormat="1" applyFont="1" applyFill="1" applyBorder="1" applyAlignment="1">
      <alignment vertical="top" wrapText="1"/>
    </xf>
    <xf numFmtId="49" fontId="43" fillId="0" borderId="2" xfId="0" applyNumberFormat="1" applyFont="1" applyFill="1" applyBorder="1" applyAlignment="1">
      <alignment horizontal="left" vertical="top" wrapText="1"/>
    </xf>
    <xf numFmtId="49" fontId="43" fillId="0" borderId="2" xfId="0" applyNumberFormat="1" applyFont="1" applyFill="1" applyBorder="1" applyAlignment="1">
      <alignment horizontal="center" vertical="top" wrapText="1"/>
    </xf>
    <xf numFmtId="4" fontId="43" fillId="0" borderId="2" xfId="0" applyNumberFormat="1" applyFont="1" applyFill="1" applyBorder="1" applyAlignment="1">
      <alignment horizontal="right" vertical="top" wrapText="1"/>
    </xf>
    <xf numFmtId="49" fontId="44" fillId="0" borderId="2" xfId="0" applyNumberFormat="1" applyFont="1" applyFill="1" applyBorder="1" applyAlignment="1">
      <alignment horizontal="left" vertical="top" wrapText="1" shrinkToFit="1"/>
    </xf>
    <xf numFmtId="49" fontId="44" fillId="0" borderId="2" xfId="0" applyNumberFormat="1" applyFont="1" applyFill="1" applyBorder="1" applyAlignment="1">
      <alignment horizontal="center" vertical="top" wrapText="1"/>
    </xf>
    <xf numFmtId="4" fontId="44" fillId="0" borderId="2" xfId="0" applyNumberFormat="1" applyFont="1" applyFill="1" applyBorder="1" applyAlignment="1">
      <alignment horizontal="right" vertical="top" wrapText="1"/>
    </xf>
    <xf numFmtId="0" fontId="44" fillId="0" borderId="2" xfId="0" applyFont="1" applyFill="1" applyBorder="1" applyAlignment="1">
      <alignment horizontal="left" vertical="center" wrapText="1"/>
    </xf>
    <xf numFmtId="49" fontId="44" fillId="0" borderId="2" xfId="0" applyNumberFormat="1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 applyProtection="1">
      <alignment vertical="top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167" fontId="17" fillId="0" borderId="2" xfId="0" applyNumberFormat="1" applyFont="1" applyFill="1" applyBorder="1" applyAlignment="1">
      <alignment horizontal="center" vertical="center"/>
    </xf>
    <xf numFmtId="4" fontId="55" fillId="0" borderId="2" xfId="0" applyNumberFormat="1" applyFont="1" applyFill="1" applyBorder="1" applyAlignment="1">
      <alignment horizontal="right" vertical="top" wrapText="1"/>
    </xf>
    <xf numFmtId="0" fontId="43" fillId="0" borderId="2" xfId="0" applyFont="1" applyFill="1" applyBorder="1" applyAlignment="1">
      <alignment wrapText="1"/>
    </xf>
    <xf numFmtId="4" fontId="56" fillId="0" borderId="2" xfId="0" applyNumberFormat="1" applyFont="1" applyFill="1" applyBorder="1" applyAlignment="1">
      <alignment horizontal="right" vertical="top" wrapText="1"/>
    </xf>
    <xf numFmtId="0" fontId="7" fillId="2" borderId="0" xfId="1" applyFont="1" applyFill="1" applyAlignment="1">
      <alignment horizontal="center" wrapText="1"/>
    </xf>
    <xf numFmtId="0" fontId="4" fillId="0" borderId="0" xfId="0" applyFont="1" applyAlignment="1">
      <alignment horizontal="right"/>
    </xf>
    <xf numFmtId="0" fontId="8" fillId="2" borderId="0" xfId="1" applyFont="1" applyFill="1" applyAlignment="1">
      <alignment horizontal="right"/>
    </xf>
    <xf numFmtId="0" fontId="8" fillId="2" borderId="0" xfId="1" applyFont="1" applyFill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3" fontId="7" fillId="2" borderId="7" xfId="1" applyNumberFormat="1" applyFont="1" applyFill="1" applyBorder="1" applyAlignment="1" applyProtection="1">
      <alignment horizontal="center" vertical="top" wrapText="1"/>
      <protection locked="0"/>
    </xf>
    <xf numFmtId="3" fontId="7" fillId="2" borderId="1" xfId="1" applyNumberFormat="1" applyFont="1" applyFill="1" applyBorder="1" applyAlignment="1" applyProtection="1">
      <alignment horizontal="center" vertical="top" wrapText="1"/>
      <protection locked="0"/>
    </xf>
    <xf numFmtId="0" fontId="8" fillId="5" borderId="0" xfId="0" applyFont="1" applyFill="1" applyAlignment="1">
      <alignment horizontal="right"/>
    </xf>
    <xf numFmtId="0" fontId="8" fillId="2" borderId="5" xfId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center" vertical="top" wrapText="1" readingOrder="1"/>
    </xf>
    <xf numFmtId="0" fontId="8" fillId="0" borderId="0" xfId="0" applyFont="1" applyFill="1" applyBorder="1"/>
    <xf numFmtId="165" fontId="8" fillId="0" borderId="0" xfId="2" applyNumberFormat="1" applyFont="1" applyFill="1" applyBorder="1" applyAlignment="1">
      <alignment horizontal="right"/>
    </xf>
    <xf numFmtId="0" fontId="13" fillId="0" borderId="13" xfId="0" applyNumberFormat="1" applyFont="1" applyFill="1" applyBorder="1" applyAlignment="1">
      <alignment horizontal="center" vertical="center" readingOrder="1"/>
    </xf>
    <xf numFmtId="0" fontId="13" fillId="0" borderId="11" xfId="0" applyNumberFormat="1" applyFont="1" applyFill="1" applyBorder="1" applyAlignment="1">
      <alignment horizontal="center" vertical="center" readingOrder="1"/>
    </xf>
    <xf numFmtId="0" fontId="13" fillId="0" borderId="2" xfId="0" applyNumberFormat="1" applyFont="1" applyFill="1" applyBorder="1" applyAlignment="1">
      <alignment horizontal="center" vertical="center" readingOrder="1"/>
    </xf>
    <xf numFmtId="0" fontId="13" fillId="0" borderId="15" xfId="0" applyNumberFormat="1" applyFont="1" applyFill="1" applyBorder="1" applyAlignment="1">
      <alignment horizontal="center" vertical="center" readingOrder="1"/>
    </xf>
    <xf numFmtId="49" fontId="8" fillId="0" borderId="0" xfId="2" applyNumberFormat="1" applyFont="1" applyFill="1" applyBorder="1" applyAlignment="1">
      <alignment horizontal="right"/>
    </xf>
    <xf numFmtId="0" fontId="7" fillId="0" borderId="2" xfId="0" applyFont="1" applyBorder="1" applyAlignment="1">
      <alignment vertical="top" wrapText="1"/>
    </xf>
    <xf numFmtId="0" fontId="31" fillId="5" borderId="0" xfId="0" applyFont="1" applyFill="1" applyAlignment="1">
      <alignment horizontal="right"/>
    </xf>
    <xf numFmtId="0" fontId="35" fillId="0" borderId="0" xfId="0" applyNumberFormat="1" applyFont="1" applyFill="1" applyBorder="1" applyAlignment="1">
      <alignment horizontal="center" vertical="top" wrapText="1" readingOrder="1"/>
    </xf>
    <xf numFmtId="0" fontId="31" fillId="0" borderId="0" xfId="0" applyFont="1" applyFill="1" applyBorder="1" applyAlignment="1">
      <alignment horizontal="center" readingOrder="1"/>
    </xf>
    <xf numFmtId="0" fontId="37" fillId="0" borderId="8" xfId="0" applyFont="1" applyBorder="1" applyAlignment="1">
      <alignment horizontal="center" vertical="top" wrapText="1"/>
    </xf>
    <xf numFmtId="0" fontId="37" fillId="0" borderId="9" xfId="0" applyFont="1" applyBorder="1" applyAlignment="1">
      <alignment horizontal="center" vertical="top" wrapText="1"/>
    </xf>
    <xf numFmtId="49" fontId="43" fillId="4" borderId="2" xfId="0" applyNumberFormat="1" applyFont="1" applyFill="1" applyBorder="1" applyAlignment="1">
      <alignment horizontal="center" vertical="center" wrapText="1"/>
    </xf>
    <xf numFmtId="49" fontId="44" fillId="4" borderId="2" xfId="0" applyNumberFormat="1" applyFont="1" applyFill="1" applyBorder="1" applyAlignment="1">
      <alignment horizontal="center" vertical="center" wrapText="1"/>
    </xf>
    <xf numFmtId="49" fontId="54" fillId="4" borderId="2" xfId="0" applyNumberFormat="1" applyFont="1" applyFill="1" applyBorder="1" applyAlignment="1">
      <alignment horizontal="center" vertical="center" wrapText="1"/>
    </xf>
    <xf numFmtId="49" fontId="55" fillId="4" borderId="2" xfId="0" applyNumberFormat="1" applyFont="1" applyFill="1" applyBorder="1" applyAlignment="1">
      <alignment horizontal="center" vertical="center" wrapText="1"/>
    </xf>
    <xf numFmtId="49" fontId="8" fillId="0" borderId="0" xfId="2" applyNumberFormat="1" applyFont="1" applyFill="1" applyBorder="1" applyAlignment="1">
      <alignment horizontal="right" wrapText="1"/>
    </xf>
    <xf numFmtId="0" fontId="8" fillId="5" borderId="0" xfId="0" applyFont="1" applyFill="1" applyAlignment="1">
      <alignment horizontal="center"/>
    </xf>
    <xf numFmtId="49" fontId="8" fillId="0" borderId="0" xfId="2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 vertical="top" wrapText="1" readingOrder="1"/>
    </xf>
    <xf numFmtId="0" fontId="3" fillId="2" borderId="2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right" vertical="top"/>
    </xf>
    <xf numFmtId="0" fontId="1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7" fillId="2" borderId="0" xfId="1" applyFont="1" applyFill="1" applyAlignment="1">
      <alignment vertical="top"/>
    </xf>
    <xf numFmtId="0" fontId="3" fillId="4" borderId="0" xfId="1" applyFont="1" applyFill="1" applyAlignment="1">
      <alignment horizontal="center" vertical="center" wrapText="1"/>
    </xf>
    <xf numFmtId="0" fontId="3" fillId="4" borderId="10" xfId="1" applyFont="1" applyFill="1" applyBorder="1" applyAlignment="1">
      <alignment horizontal="center" vertical="center" wrapText="1"/>
    </xf>
  </cellXfs>
  <cellStyles count="10">
    <cellStyle name="Normal" xfId="6"/>
    <cellStyle name="Обычный" xfId="0" builtinId="0"/>
    <cellStyle name="Обычный 2" xfId="1"/>
    <cellStyle name="Обычный 2 2" xfId="8"/>
    <cellStyle name="Обычный 3" xfId="4"/>
    <cellStyle name="Обычный 4" xfId="9"/>
    <cellStyle name="Финансовый" xfId="2" builtinId="3"/>
    <cellStyle name="Финансовый 2" xfId="3"/>
    <cellStyle name="Финансовый 3" xfId="5"/>
    <cellStyle name="Финансовый 4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topLeftCell="A36" zoomScaleNormal="100" workbookViewId="0">
      <selection activeCell="A43" sqref="A43"/>
    </sheetView>
  </sheetViews>
  <sheetFormatPr defaultRowHeight="15.75" x14ac:dyDescent="0.25"/>
  <cols>
    <col min="1" max="1" width="58" style="18" customWidth="1"/>
    <col min="2" max="2" width="28.42578125" style="18" customWidth="1"/>
    <col min="3" max="3" width="16" style="18" customWidth="1"/>
  </cols>
  <sheetData>
    <row r="1" spans="1:4" x14ac:dyDescent="0.25">
      <c r="B1" s="19" t="s">
        <v>205</v>
      </c>
    </row>
    <row r="2" spans="1:4" x14ac:dyDescent="0.25">
      <c r="B2" s="422" t="s">
        <v>849</v>
      </c>
      <c r="C2" s="422"/>
    </row>
    <row r="3" spans="1:4" x14ac:dyDescent="0.25">
      <c r="A3" s="422" t="s">
        <v>833</v>
      </c>
      <c r="B3" s="422"/>
      <c r="C3" s="422"/>
      <c r="D3" s="65"/>
    </row>
    <row r="4" spans="1:4" x14ac:dyDescent="0.25">
      <c r="A4" s="18" t="s">
        <v>745</v>
      </c>
      <c r="B4" s="19"/>
      <c r="D4" s="65"/>
    </row>
    <row r="5" spans="1:4" ht="37.5" customHeight="1" x14ac:dyDescent="0.25">
      <c r="A5" s="420" t="s">
        <v>746</v>
      </c>
      <c r="B5" s="420"/>
      <c r="C5" s="420"/>
    </row>
    <row r="6" spans="1:4" ht="15.75" customHeight="1" x14ac:dyDescent="0.25">
      <c r="A6" s="420"/>
      <c r="B6" s="420"/>
      <c r="C6" s="420"/>
    </row>
    <row r="7" spans="1:4" x14ac:dyDescent="0.25">
      <c r="C7" s="4" t="s">
        <v>98</v>
      </c>
    </row>
    <row r="8" spans="1:4" ht="47.25" x14ac:dyDescent="0.25">
      <c r="A8" s="102" t="s">
        <v>4</v>
      </c>
      <c r="B8" s="103" t="s">
        <v>0</v>
      </c>
      <c r="C8" s="130" t="s">
        <v>747</v>
      </c>
    </row>
    <row r="9" spans="1:4" x14ac:dyDescent="0.25">
      <c r="A9" s="104" t="s">
        <v>6</v>
      </c>
      <c r="B9" s="7" t="s">
        <v>20</v>
      </c>
      <c r="C9" s="153">
        <f>C11+C13+C19+C22+C30</f>
        <v>2468990</v>
      </c>
    </row>
    <row r="10" spans="1:4" x14ac:dyDescent="0.25">
      <c r="A10" s="104" t="s">
        <v>7</v>
      </c>
      <c r="B10" s="7" t="s">
        <v>21</v>
      </c>
      <c r="C10" s="153">
        <f>C11</f>
        <v>910000</v>
      </c>
    </row>
    <row r="11" spans="1:4" x14ac:dyDescent="0.25">
      <c r="A11" s="106" t="s">
        <v>8</v>
      </c>
      <c r="B11" s="8" t="s">
        <v>22</v>
      </c>
      <c r="C11" s="154">
        <f>SUM(C12:C12)</f>
        <v>910000</v>
      </c>
    </row>
    <row r="12" spans="1:4" ht="97.5" x14ac:dyDescent="0.25">
      <c r="A12" s="105" t="s">
        <v>9</v>
      </c>
      <c r="B12" s="8" t="s">
        <v>23</v>
      </c>
      <c r="C12" s="154">
        <v>910000</v>
      </c>
    </row>
    <row r="13" spans="1:4" ht="47.25" x14ac:dyDescent="0.25">
      <c r="A13" s="104" t="s">
        <v>10</v>
      </c>
      <c r="B13" s="7" t="s">
        <v>40</v>
      </c>
      <c r="C13" s="153">
        <f>C14</f>
        <v>1322990</v>
      </c>
    </row>
    <row r="14" spans="1:4" ht="31.5" x14ac:dyDescent="0.25">
      <c r="A14" s="106" t="s">
        <v>11</v>
      </c>
      <c r="B14" s="64" t="s">
        <v>141</v>
      </c>
      <c r="C14" s="154">
        <f>C15+C16+C17+C18</f>
        <v>1322990</v>
      </c>
    </row>
    <row r="15" spans="1:4" ht="94.5" x14ac:dyDescent="0.25">
      <c r="A15" s="107" t="s">
        <v>142</v>
      </c>
      <c r="B15" s="64" t="s">
        <v>137</v>
      </c>
      <c r="C15" s="155">
        <v>598170</v>
      </c>
    </row>
    <row r="16" spans="1:4" ht="110.25" x14ac:dyDescent="0.25">
      <c r="A16" s="108" t="s">
        <v>143</v>
      </c>
      <c r="B16" s="64" t="s">
        <v>138</v>
      </c>
      <c r="C16" s="155">
        <v>3310</v>
      </c>
    </row>
    <row r="17" spans="1:3" ht="94.5" x14ac:dyDescent="0.25">
      <c r="A17" s="108" t="s">
        <v>144</v>
      </c>
      <c r="B17" s="64" t="s">
        <v>139</v>
      </c>
      <c r="C17" s="155">
        <v>796520</v>
      </c>
    </row>
    <row r="18" spans="1:3" ht="94.5" x14ac:dyDescent="0.25">
      <c r="A18" s="107" t="s">
        <v>145</v>
      </c>
      <c r="B18" s="64" t="s">
        <v>140</v>
      </c>
      <c r="C18" s="155">
        <v>-75010</v>
      </c>
    </row>
    <row r="19" spans="1:3" x14ac:dyDescent="0.25">
      <c r="A19" s="104" t="s">
        <v>12</v>
      </c>
      <c r="B19" s="7" t="s">
        <v>24</v>
      </c>
      <c r="C19" s="153">
        <f>C20</f>
        <v>16000</v>
      </c>
    </row>
    <row r="20" spans="1:3" x14ac:dyDescent="0.25">
      <c r="A20" s="106" t="s">
        <v>26</v>
      </c>
      <c r="B20" s="8" t="s">
        <v>25</v>
      </c>
      <c r="C20" s="154">
        <f>C21</f>
        <v>16000</v>
      </c>
    </row>
    <row r="21" spans="1:3" x14ac:dyDescent="0.25">
      <c r="A21" s="105" t="s">
        <v>26</v>
      </c>
      <c r="B21" s="8" t="s">
        <v>27</v>
      </c>
      <c r="C21" s="154">
        <v>16000</v>
      </c>
    </row>
    <row r="22" spans="1:3" x14ac:dyDescent="0.25">
      <c r="A22" s="104" t="s">
        <v>13</v>
      </c>
      <c r="B22" s="7" t="s">
        <v>29</v>
      </c>
      <c r="C22" s="153">
        <f>C23+C25</f>
        <v>195000</v>
      </c>
    </row>
    <row r="23" spans="1:3" x14ac:dyDescent="0.25">
      <c r="A23" s="106" t="s">
        <v>28</v>
      </c>
      <c r="B23" s="8" t="s">
        <v>30</v>
      </c>
      <c r="C23" s="154">
        <f>C24</f>
        <v>70000</v>
      </c>
    </row>
    <row r="24" spans="1:3" ht="49.5" x14ac:dyDescent="0.25">
      <c r="A24" s="109" t="s">
        <v>147</v>
      </c>
      <c r="B24" s="8" t="s">
        <v>31</v>
      </c>
      <c r="C24" s="154">
        <v>70000</v>
      </c>
    </row>
    <row r="25" spans="1:3" x14ac:dyDescent="0.25">
      <c r="A25" s="110" t="s">
        <v>32</v>
      </c>
      <c r="B25" s="8" t="s">
        <v>33</v>
      </c>
      <c r="C25" s="156">
        <f>C26+C28</f>
        <v>125000</v>
      </c>
    </row>
    <row r="26" spans="1:3" s="65" customFormat="1" ht="16.5" x14ac:dyDescent="0.25">
      <c r="A26" s="111" t="s">
        <v>146</v>
      </c>
      <c r="B26" s="69" t="s">
        <v>192</v>
      </c>
      <c r="C26" s="156">
        <f>C27</f>
        <v>100000</v>
      </c>
    </row>
    <row r="27" spans="1:3" s="65" customFormat="1" ht="49.5" x14ac:dyDescent="0.25">
      <c r="A27" s="109" t="s">
        <v>148</v>
      </c>
      <c r="B27" s="69" t="s">
        <v>158</v>
      </c>
      <c r="C27" s="156">
        <v>100000</v>
      </c>
    </row>
    <row r="28" spans="1:3" s="65" customFormat="1" ht="16.5" x14ac:dyDescent="0.25">
      <c r="A28" s="112" t="s">
        <v>152</v>
      </c>
      <c r="B28" s="69" t="s">
        <v>150</v>
      </c>
      <c r="C28" s="156">
        <f>C29</f>
        <v>25000</v>
      </c>
    </row>
    <row r="29" spans="1:3" ht="49.5" x14ac:dyDescent="0.25">
      <c r="A29" s="113" t="s">
        <v>149</v>
      </c>
      <c r="B29" s="69" t="s">
        <v>151</v>
      </c>
      <c r="C29" s="156">
        <v>25000</v>
      </c>
    </row>
    <row r="30" spans="1:3" ht="38.25" customHeight="1" x14ac:dyDescent="0.25">
      <c r="A30" s="104" t="s">
        <v>14</v>
      </c>
      <c r="B30" s="7" t="s">
        <v>35</v>
      </c>
      <c r="C30" s="153">
        <f>C31</f>
        <v>25000</v>
      </c>
    </row>
    <row r="31" spans="1:3" x14ac:dyDescent="0.25">
      <c r="A31" s="110" t="s">
        <v>15</v>
      </c>
      <c r="B31" s="12" t="s">
        <v>36</v>
      </c>
      <c r="C31" s="156">
        <f>C32</f>
        <v>25000</v>
      </c>
    </row>
    <row r="32" spans="1:3" x14ac:dyDescent="0.25">
      <c r="A32" s="115" t="s">
        <v>16</v>
      </c>
      <c r="B32" s="12" t="s">
        <v>37</v>
      </c>
      <c r="C32" s="156">
        <f>C33</f>
        <v>25000</v>
      </c>
    </row>
    <row r="33" spans="1:3" ht="33" x14ac:dyDescent="0.25">
      <c r="A33" s="114" t="s">
        <v>155</v>
      </c>
      <c r="B33" s="12" t="s">
        <v>1</v>
      </c>
      <c r="C33" s="156">
        <v>25000</v>
      </c>
    </row>
    <row r="34" spans="1:3" x14ac:dyDescent="0.25">
      <c r="A34" s="116" t="s">
        <v>17</v>
      </c>
      <c r="B34" s="16" t="s">
        <v>38</v>
      </c>
      <c r="C34" s="157">
        <f>C35</f>
        <v>16905200</v>
      </c>
    </row>
    <row r="35" spans="1:3" ht="47.25" x14ac:dyDescent="0.25">
      <c r="A35" s="117" t="s">
        <v>18</v>
      </c>
      <c r="B35" s="12" t="s">
        <v>39</v>
      </c>
      <c r="C35" s="156">
        <f>C36+C42+C47+C39</f>
        <v>16905200</v>
      </c>
    </row>
    <row r="36" spans="1:3" ht="31.5" x14ac:dyDescent="0.25">
      <c r="A36" s="166" t="s">
        <v>197</v>
      </c>
      <c r="B36" s="162" t="s">
        <v>209</v>
      </c>
      <c r="C36" s="157">
        <f>C37</f>
        <v>15042900</v>
      </c>
    </row>
    <row r="37" spans="1:3" ht="47.25" x14ac:dyDescent="0.25">
      <c r="A37" s="118" t="s">
        <v>860</v>
      </c>
      <c r="B37" s="79" t="s">
        <v>749</v>
      </c>
      <c r="C37" s="156">
        <f>C38</f>
        <v>15042900</v>
      </c>
    </row>
    <row r="38" spans="1:3" ht="49.5" x14ac:dyDescent="0.25">
      <c r="A38" s="114" t="s">
        <v>754</v>
      </c>
      <c r="B38" s="79" t="s">
        <v>748</v>
      </c>
      <c r="C38" s="156">
        <v>15042900</v>
      </c>
    </row>
    <row r="39" spans="1:3" s="65" customFormat="1" ht="30.75" customHeight="1" x14ac:dyDescent="0.25">
      <c r="A39" s="167" t="s">
        <v>217</v>
      </c>
      <c r="B39" s="164" t="s">
        <v>218</v>
      </c>
      <c r="C39" s="157">
        <f>C40</f>
        <v>1318800</v>
      </c>
    </row>
    <row r="40" spans="1:3" s="65" customFormat="1" ht="30.75" customHeight="1" x14ac:dyDescent="0.25">
      <c r="A40" s="75" t="s">
        <v>219</v>
      </c>
      <c r="B40" s="159" t="s">
        <v>220</v>
      </c>
      <c r="C40" s="156">
        <f>C41</f>
        <v>1318800</v>
      </c>
    </row>
    <row r="41" spans="1:3" s="65" customFormat="1" ht="30.75" customHeight="1" x14ac:dyDescent="0.25">
      <c r="A41" s="75" t="s">
        <v>156</v>
      </c>
      <c r="B41" s="159" t="s">
        <v>221</v>
      </c>
      <c r="C41" s="156">
        <v>1318800</v>
      </c>
    </row>
    <row r="42" spans="1:3" ht="28.5" x14ac:dyDescent="0.25">
      <c r="A42" s="168" t="s">
        <v>193</v>
      </c>
      <c r="B42" s="16" t="s">
        <v>210</v>
      </c>
      <c r="C42" s="157">
        <f>C43+C45</f>
        <v>143500</v>
      </c>
    </row>
    <row r="43" spans="1:3" ht="47.25" x14ac:dyDescent="0.25">
      <c r="A43" s="118" t="s">
        <v>861</v>
      </c>
      <c r="B43" s="79" t="s">
        <v>211</v>
      </c>
      <c r="C43" s="156">
        <f>C44</f>
        <v>142800</v>
      </c>
    </row>
    <row r="44" spans="1:3" ht="60" x14ac:dyDescent="0.25">
      <c r="A44" s="80" t="s">
        <v>862</v>
      </c>
      <c r="B44" s="79" t="s">
        <v>212</v>
      </c>
      <c r="C44" s="156">
        <v>142800</v>
      </c>
    </row>
    <row r="45" spans="1:3" ht="47.25" x14ac:dyDescent="0.25">
      <c r="A45" s="119" t="s">
        <v>126</v>
      </c>
      <c r="B45" s="79" t="s">
        <v>213</v>
      </c>
      <c r="C45" s="156">
        <f>C46</f>
        <v>700</v>
      </c>
    </row>
    <row r="46" spans="1:3" ht="53.25" customHeight="1" x14ac:dyDescent="0.25">
      <c r="A46" s="109" t="s">
        <v>157</v>
      </c>
      <c r="B46" s="79" t="s">
        <v>214</v>
      </c>
      <c r="C46" s="156">
        <v>700</v>
      </c>
    </row>
    <row r="47" spans="1:3" s="65" customFormat="1" ht="32.25" customHeight="1" x14ac:dyDescent="0.25">
      <c r="A47" s="169" t="s">
        <v>196</v>
      </c>
      <c r="B47" s="162" t="s">
        <v>215</v>
      </c>
      <c r="C47" s="157">
        <f>C48</f>
        <v>400000</v>
      </c>
    </row>
    <row r="48" spans="1:3" s="65" customFormat="1" ht="53.25" customHeight="1" x14ac:dyDescent="0.25">
      <c r="A48" s="120" t="s">
        <v>163</v>
      </c>
      <c r="B48" s="122" t="s">
        <v>216</v>
      </c>
      <c r="C48" s="156">
        <v>400000</v>
      </c>
    </row>
    <row r="49" spans="1:5" x14ac:dyDescent="0.25">
      <c r="A49" s="121" t="s">
        <v>19</v>
      </c>
      <c r="B49" s="16"/>
      <c r="C49" s="157">
        <f>C9+C34</f>
        <v>19374190</v>
      </c>
    </row>
    <row r="50" spans="1:5" ht="18.75" x14ac:dyDescent="0.3">
      <c r="A50" s="40"/>
      <c r="B50" s="421"/>
      <c r="C50" s="421"/>
      <c r="E50" s="2"/>
    </row>
    <row r="52" spans="1:5" x14ac:dyDescent="0.25">
      <c r="A52" s="18" t="s">
        <v>202</v>
      </c>
      <c r="C52" s="18" t="s">
        <v>203</v>
      </c>
    </row>
  </sheetData>
  <mergeCells count="4">
    <mergeCell ref="A5:C6"/>
    <mergeCell ref="B50:C50"/>
    <mergeCell ref="B2:C2"/>
    <mergeCell ref="A3:C3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2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4"/>
  <sheetViews>
    <sheetView topLeftCell="B391" zoomScaleNormal="100" workbookViewId="0">
      <selection activeCell="C3" sqref="C3:G3"/>
    </sheetView>
  </sheetViews>
  <sheetFormatPr defaultRowHeight="15.75" x14ac:dyDescent="0.25"/>
  <cols>
    <col min="1" max="1" width="45.7109375" style="97" customWidth="1"/>
    <col min="2" max="3" width="14.7109375" style="97" customWidth="1"/>
    <col min="4" max="4" width="17.28515625" style="37" customWidth="1"/>
    <col min="5" max="5" width="10" style="37" customWidth="1"/>
    <col min="6" max="6" width="17.7109375" style="65" customWidth="1"/>
    <col min="7" max="7" width="16.85546875" style="65" customWidth="1"/>
    <col min="8" max="16384" width="9.140625" style="65"/>
  </cols>
  <sheetData>
    <row r="1" spans="1:8" x14ac:dyDescent="0.25">
      <c r="D1" s="36" t="s">
        <v>714</v>
      </c>
    </row>
    <row r="2" spans="1:8" x14ac:dyDescent="0.25">
      <c r="D2" s="455" t="s">
        <v>858</v>
      </c>
      <c r="E2" s="455"/>
      <c r="F2" s="455"/>
      <c r="G2" s="455"/>
    </row>
    <row r="3" spans="1:8" x14ac:dyDescent="0.25">
      <c r="C3" s="433" t="s">
        <v>836</v>
      </c>
      <c r="D3" s="433"/>
      <c r="E3" s="433"/>
      <c r="F3" s="433"/>
      <c r="G3" s="433"/>
      <c r="H3" s="395"/>
    </row>
    <row r="4" spans="1:8" x14ac:dyDescent="0.25">
      <c r="C4" s="454" t="s">
        <v>830</v>
      </c>
      <c r="D4" s="454"/>
      <c r="E4" s="454"/>
      <c r="F4" s="454"/>
      <c r="G4" s="454"/>
    </row>
    <row r="5" spans="1:8" x14ac:dyDescent="0.25">
      <c r="D5" s="36"/>
      <c r="E5" s="36"/>
    </row>
    <row r="6" spans="1:8" x14ac:dyDescent="0.25">
      <c r="A6" s="435" t="s">
        <v>111</v>
      </c>
      <c r="B6" s="435"/>
      <c r="C6" s="435"/>
      <c r="D6" s="435"/>
      <c r="E6" s="435"/>
    </row>
    <row r="7" spans="1:8" ht="108" customHeight="1" x14ac:dyDescent="0.25">
      <c r="A7" s="456" t="s">
        <v>831</v>
      </c>
      <c r="B7" s="456"/>
      <c r="C7" s="456"/>
      <c r="D7" s="456"/>
      <c r="E7" s="456"/>
      <c r="F7" s="456"/>
      <c r="G7" s="456"/>
    </row>
    <row r="8" spans="1:8" ht="21.75" customHeight="1" x14ac:dyDescent="0.25">
      <c r="A8" s="449" t="s">
        <v>388</v>
      </c>
      <c r="B8" s="449" t="s">
        <v>113</v>
      </c>
      <c r="C8" s="449"/>
      <c r="D8" s="449"/>
      <c r="E8" s="449"/>
      <c r="F8" s="449" t="s">
        <v>702</v>
      </c>
      <c r="G8" s="449" t="s">
        <v>832</v>
      </c>
    </row>
    <row r="9" spans="1:8" ht="15" customHeight="1" x14ac:dyDescent="0.25">
      <c r="A9" s="450"/>
      <c r="B9" s="278" t="s">
        <v>110</v>
      </c>
      <c r="C9" s="278" t="s">
        <v>389</v>
      </c>
      <c r="D9" s="278" t="s">
        <v>95</v>
      </c>
      <c r="E9" s="278" t="s">
        <v>96</v>
      </c>
      <c r="F9" s="450"/>
      <c r="G9" s="450"/>
    </row>
    <row r="10" spans="1:8" ht="15" x14ac:dyDescent="0.25">
      <c r="A10" s="279" t="s">
        <v>390</v>
      </c>
      <c r="B10" s="279" t="s">
        <v>391</v>
      </c>
      <c r="C10" s="279" t="s">
        <v>392</v>
      </c>
      <c r="D10" s="279" t="s">
        <v>393</v>
      </c>
      <c r="E10" s="279" t="s">
        <v>394</v>
      </c>
      <c r="F10" s="279" t="s">
        <v>395</v>
      </c>
      <c r="G10" s="279" t="s">
        <v>395</v>
      </c>
    </row>
    <row r="11" spans="1:8" ht="15" x14ac:dyDescent="0.25">
      <c r="A11" s="280" t="s">
        <v>58</v>
      </c>
      <c r="B11" s="281" t="s">
        <v>109</v>
      </c>
      <c r="C11" s="279" t="s">
        <v>59</v>
      </c>
      <c r="D11" s="279"/>
      <c r="E11" s="279"/>
      <c r="F11" s="282">
        <f>F12+F28+F68+F74+F80</f>
        <v>6033971</v>
      </c>
      <c r="G11" s="282">
        <f>G12+G28+G68+G74+G80</f>
        <v>5956371</v>
      </c>
    </row>
    <row r="12" spans="1:8" ht="38.25" x14ac:dyDescent="0.25">
      <c r="A12" s="283" t="s">
        <v>396</v>
      </c>
      <c r="B12" s="281" t="s">
        <v>109</v>
      </c>
      <c r="C12" s="281" t="s">
        <v>61</v>
      </c>
      <c r="D12" s="281"/>
      <c r="E12" s="281" t="s">
        <v>55</v>
      </c>
      <c r="F12" s="284">
        <f t="shared" ref="F12:G17" si="0">F13</f>
        <v>1396936.63</v>
      </c>
      <c r="G12" s="284">
        <f t="shared" si="0"/>
        <v>1396936.63</v>
      </c>
    </row>
    <row r="13" spans="1:8" ht="25.5" x14ac:dyDescent="0.25">
      <c r="A13" s="285" t="s">
        <v>242</v>
      </c>
      <c r="B13" s="281" t="s">
        <v>109</v>
      </c>
      <c r="C13" s="281" t="s">
        <v>61</v>
      </c>
      <c r="D13" s="281" t="s">
        <v>647</v>
      </c>
      <c r="E13" s="281"/>
      <c r="F13" s="284">
        <f t="shared" si="0"/>
        <v>1396936.63</v>
      </c>
      <c r="G13" s="284">
        <f t="shared" si="0"/>
        <v>1396936.63</v>
      </c>
    </row>
    <row r="14" spans="1:8" ht="25.5" x14ac:dyDescent="0.25">
      <c r="A14" s="285" t="s">
        <v>398</v>
      </c>
      <c r="B14" s="281" t="s">
        <v>109</v>
      </c>
      <c r="C14" s="281" t="s">
        <v>61</v>
      </c>
      <c r="D14" s="281" t="s">
        <v>399</v>
      </c>
      <c r="E14" s="281"/>
      <c r="F14" s="284">
        <f t="shared" si="0"/>
        <v>1396936.63</v>
      </c>
      <c r="G14" s="284">
        <f t="shared" si="0"/>
        <v>1396936.63</v>
      </c>
    </row>
    <row r="15" spans="1:8" ht="25.5" x14ac:dyDescent="0.25">
      <c r="A15" s="286" t="s">
        <v>400</v>
      </c>
      <c r="B15" s="287" t="s">
        <v>109</v>
      </c>
      <c r="C15" s="287" t="s">
        <v>61</v>
      </c>
      <c r="D15" s="287" t="s">
        <v>401</v>
      </c>
      <c r="E15" s="287"/>
      <c r="F15" s="288">
        <f t="shared" si="0"/>
        <v>1396936.63</v>
      </c>
      <c r="G15" s="288">
        <f t="shared" si="0"/>
        <v>1396936.63</v>
      </c>
    </row>
    <row r="16" spans="1:8" ht="25.5" hidden="1" x14ac:dyDescent="0.25">
      <c r="A16" s="285" t="s">
        <v>178</v>
      </c>
      <c r="B16" s="281" t="s">
        <v>109</v>
      </c>
      <c r="C16" s="281" t="s">
        <v>61</v>
      </c>
      <c r="D16" s="281" t="s">
        <v>402</v>
      </c>
      <c r="E16" s="281"/>
      <c r="F16" s="284">
        <f t="shared" si="0"/>
        <v>1396936.63</v>
      </c>
      <c r="G16" s="284">
        <f t="shared" si="0"/>
        <v>1396936.63</v>
      </c>
    </row>
    <row r="17" spans="1:7" ht="63.75" hidden="1" x14ac:dyDescent="0.25">
      <c r="A17" s="285" t="s">
        <v>235</v>
      </c>
      <c r="B17" s="281" t="s">
        <v>109</v>
      </c>
      <c r="C17" s="281" t="s">
        <v>61</v>
      </c>
      <c r="D17" s="281" t="s">
        <v>403</v>
      </c>
      <c r="E17" s="281" t="s">
        <v>237</v>
      </c>
      <c r="F17" s="284">
        <f t="shared" si="0"/>
        <v>1396936.63</v>
      </c>
      <c r="G17" s="284">
        <f t="shared" si="0"/>
        <v>1396936.63</v>
      </c>
    </row>
    <row r="18" spans="1:7" ht="25.5" x14ac:dyDescent="0.25">
      <c r="A18" s="286" t="s">
        <v>404</v>
      </c>
      <c r="B18" s="287" t="s">
        <v>109</v>
      </c>
      <c r="C18" s="287" t="s">
        <v>61</v>
      </c>
      <c r="D18" s="287" t="s">
        <v>403</v>
      </c>
      <c r="E18" s="287" t="s">
        <v>405</v>
      </c>
      <c r="F18" s="288">
        <f t="shared" ref="F18:G18" si="1">F19+F22+F26</f>
        <v>1396936.63</v>
      </c>
      <c r="G18" s="288">
        <f t="shared" si="1"/>
        <v>1396936.63</v>
      </c>
    </row>
    <row r="19" spans="1:7" ht="25.5" x14ac:dyDescent="0.25">
      <c r="A19" s="286" t="s">
        <v>406</v>
      </c>
      <c r="B19" s="287" t="s">
        <v>109</v>
      </c>
      <c r="C19" s="287" t="s">
        <v>61</v>
      </c>
      <c r="D19" s="287" t="s">
        <v>403</v>
      </c>
      <c r="E19" s="287" t="s">
        <v>407</v>
      </c>
      <c r="F19" s="288">
        <v>1072916</v>
      </c>
      <c r="G19" s="288">
        <v>1072916</v>
      </c>
    </row>
    <row r="20" spans="1:7" ht="15" hidden="1" x14ac:dyDescent="0.25">
      <c r="A20" s="289" t="s">
        <v>408</v>
      </c>
      <c r="B20" s="287" t="s">
        <v>109</v>
      </c>
      <c r="C20" s="287" t="s">
        <v>61</v>
      </c>
      <c r="D20" s="287" t="s">
        <v>403</v>
      </c>
      <c r="E20" s="287" t="s">
        <v>407</v>
      </c>
      <c r="F20" s="288">
        <v>1013668.28</v>
      </c>
      <c r="G20" s="288">
        <v>1013668.28</v>
      </c>
    </row>
    <row r="21" spans="1:7" ht="25.5" hidden="1" x14ac:dyDescent="0.25">
      <c r="A21" s="290" t="s">
        <v>409</v>
      </c>
      <c r="B21" s="287" t="s">
        <v>109</v>
      </c>
      <c r="C21" s="291" t="s">
        <v>61</v>
      </c>
      <c r="D21" s="287" t="s">
        <v>403</v>
      </c>
      <c r="E21" s="291" t="s">
        <v>407</v>
      </c>
      <c r="F21" s="292">
        <v>10000</v>
      </c>
      <c r="G21" s="292">
        <v>10000</v>
      </c>
    </row>
    <row r="22" spans="1:7" ht="38.25" x14ac:dyDescent="0.25">
      <c r="A22" s="289" t="s">
        <v>410</v>
      </c>
      <c r="B22" s="287" t="s">
        <v>109</v>
      </c>
      <c r="C22" s="287" t="s">
        <v>61</v>
      </c>
      <c r="D22" s="287" t="s">
        <v>411</v>
      </c>
      <c r="E22" s="287" t="s">
        <v>412</v>
      </c>
      <c r="F22" s="288">
        <v>0</v>
      </c>
      <c r="G22" s="288">
        <v>0</v>
      </c>
    </row>
    <row r="23" spans="1:7" ht="25.5" hidden="1" x14ac:dyDescent="0.25">
      <c r="A23" s="290" t="s">
        <v>413</v>
      </c>
      <c r="B23" s="287" t="s">
        <v>109</v>
      </c>
      <c r="C23" s="291" t="s">
        <v>61</v>
      </c>
      <c r="D23" s="287" t="s">
        <v>411</v>
      </c>
      <c r="E23" s="291" t="s">
        <v>412</v>
      </c>
      <c r="F23" s="292">
        <v>1000</v>
      </c>
      <c r="G23" s="292">
        <v>1000</v>
      </c>
    </row>
    <row r="24" spans="1:7" ht="52.5" hidden="1" customHeight="1" x14ac:dyDescent="0.25">
      <c r="A24" s="290" t="s">
        <v>414</v>
      </c>
      <c r="B24" s="287" t="s">
        <v>109</v>
      </c>
      <c r="C24" s="291" t="s">
        <v>61</v>
      </c>
      <c r="D24" s="287" t="s">
        <v>411</v>
      </c>
      <c r="E24" s="291" t="s">
        <v>412</v>
      </c>
      <c r="F24" s="292">
        <v>2000</v>
      </c>
      <c r="G24" s="292">
        <v>2000</v>
      </c>
    </row>
    <row r="25" spans="1:7" ht="15" hidden="1" x14ac:dyDescent="0.25">
      <c r="A25" s="290" t="s">
        <v>415</v>
      </c>
      <c r="B25" s="287" t="s">
        <v>109</v>
      </c>
      <c r="C25" s="291" t="s">
        <v>61</v>
      </c>
      <c r="D25" s="287" t="s">
        <v>411</v>
      </c>
      <c r="E25" s="291" t="s">
        <v>412</v>
      </c>
      <c r="F25" s="292">
        <v>5000</v>
      </c>
      <c r="G25" s="292">
        <v>5000</v>
      </c>
    </row>
    <row r="26" spans="1:7" ht="51" x14ac:dyDescent="0.25">
      <c r="A26" s="286" t="s">
        <v>416</v>
      </c>
      <c r="B26" s="287" t="s">
        <v>109</v>
      </c>
      <c r="C26" s="291" t="s">
        <v>61</v>
      </c>
      <c r="D26" s="291" t="s">
        <v>403</v>
      </c>
      <c r="E26" s="291" t="s">
        <v>417</v>
      </c>
      <c r="F26" s="292">
        <v>324020.63</v>
      </c>
      <c r="G26" s="292">
        <v>324020.63</v>
      </c>
    </row>
    <row r="27" spans="1:7" ht="15" hidden="1" x14ac:dyDescent="0.25">
      <c r="A27" s="289" t="s">
        <v>418</v>
      </c>
      <c r="B27" s="281" t="s">
        <v>109</v>
      </c>
      <c r="C27" s="287" t="s">
        <v>61</v>
      </c>
      <c r="D27" s="287" t="s">
        <v>403</v>
      </c>
      <c r="E27" s="287" t="s">
        <v>417</v>
      </c>
      <c r="F27" s="288">
        <v>309000</v>
      </c>
      <c r="G27" s="288">
        <v>309000</v>
      </c>
    </row>
    <row r="28" spans="1:7" ht="51" x14ac:dyDescent="0.25">
      <c r="A28" s="283" t="s">
        <v>419</v>
      </c>
      <c r="B28" s="281" t="s">
        <v>109</v>
      </c>
      <c r="C28" s="281" t="s">
        <v>63</v>
      </c>
      <c r="D28" s="281"/>
      <c r="E28" s="281" t="s">
        <v>55</v>
      </c>
      <c r="F28" s="284">
        <f t="shared" ref="F28:G30" si="2">F29</f>
        <v>3819937.37</v>
      </c>
      <c r="G28" s="284">
        <f t="shared" si="2"/>
        <v>3742337.37</v>
      </c>
    </row>
    <row r="29" spans="1:7" ht="25.5" x14ac:dyDescent="0.25">
      <c r="A29" s="285" t="s">
        <v>242</v>
      </c>
      <c r="B29" s="281" t="s">
        <v>109</v>
      </c>
      <c r="C29" s="281" t="s">
        <v>63</v>
      </c>
      <c r="D29" s="281" t="s">
        <v>397</v>
      </c>
      <c r="E29" s="281"/>
      <c r="F29" s="284">
        <f t="shared" si="2"/>
        <v>3819937.37</v>
      </c>
      <c r="G29" s="284">
        <f t="shared" si="2"/>
        <v>3742337.37</v>
      </c>
    </row>
    <row r="30" spans="1:7" ht="25.5" x14ac:dyDescent="0.25">
      <c r="A30" s="285" t="s">
        <v>398</v>
      </c>
      <c r="B30" s="281" t="s">
        <v>109</v>
      </c>
      <c r="C30" s="281" t="s">
        <v>63</v>
      </c>
      <c r="D30" s="281" t="s">
        <v>420</v>
      </c>
      <c r="E30" s="281"/>
      <c r="F30" s="284">
        <f t="shared" si="2"/>
        <v>3819937.37</v>
      </c>
      <c r="G30" s="284">
        <f t="shared" si="2"/>
        <v>3742337.37</v>
      </c>
    </row>
    <row r="31" spans="1:7" ht="34.5" customHeight="1" x14ac:dyDescent="0.25">
      <c r="A31" s="286" t="s">
        <v>421</v>
      </c>
      <c r="B31" s="287" t="s">
        <v>109</v>
      </c>
      <c r="C31" s="287" t="s">
        <v>63</v>
      </c>
      <c r="D31" s="287" t="s">
        <v>422</v>
      </c>
      <c r="E31" s="287"/>
      <c r="F31" s="288">
        <f t="shared" ref="F31:G31" si="3">F32+F43+F59</f>
        <v>3819937.37</v>
      </c>
      <c r="G31" s="288">
        <f t="shared" si="3"/>
        <v>3742337.37</v>
      </c>
    </row>
    <row r="32" spans="1:7" ht="21" hidden="1" customHeight="1" x14ac:dyDescent="0.25">
      <c r="A32" s="285" t="s">
        <v>235</v>
      </c>
      <c r="B32" s="281" t="s">
        <v>109</v>
      </c>
      <c r="C32" s="278" t="s">
        <v>63</v>
      </c>
      <c r="D32" s="278" t="s">
        <v>423</v>
      </c>
      <c r="E32" s="278" t="s">
        <v>237</v>
      </c>
      <c r="F32" s="284">
        <f t="shared" ref="F32:G32" si="4">F33</f>
        <v>3476337.37</v>
      </c>
      <c r="G32" s="284">
        <f t="shared" si="4"/>
        <v>3476337.37</v>
      </c>
    </row>
    <row r="33" spans="1:7" ht="18.75" customHeight="1" x14ac:dyDescent="0.25">
      <c r="A33" s="286" t="s">
        <v>404</v>
      </c>
      <c r="B33" s="287" t="s">
        <v>109</v>
      </c>
      <c r="C33" s="287" t="s">
        <v>63</v>
      </c>
      <c r="D33" s="291" t="s">
        <v>423</v>
      </c>
      <c r="E33" s="291" t="s">
        <v>405</v>
      </c>
      <c r="F33" s="288">
        <f t="shared" ref="F33:G33" si="5">F34+F37+F41</f>
        <v>3476337.37</v>
      </c>
      <c r="G33" s="288">
        <f t="shared" si="5"/>
        <v>3476337.37</v>
      </c>
    </row>
    <row r="34" spans="1:7" ht="25.5" x14ac:dyDescent="0.25">
      <c r="A34" s="286" t="s">
        <v>406</v>
      </c>
      <c r="B34" s="287" t="s">
        <v>109</v>
      </c>
      <c r="C34" s="291" t="s">
        <v>63</v>
      </c>
      <c r="D34" s="291" t="s">
        <v>423</v>
      </c>
      <c r="E34" s="287" t="s">
        <v>407</v>
      </c>
      <c r="F34" s="288">
        <v>2721337.37</v>
      </c>
      <c r="G34" s="288">
        <v>2721337.37</v>
      </c>
    </row>
    <row r="35" spans="1:7" ht="15" hidden="1" x14ac:dyDescent="0.25">
      <c r="A35" s="289" t="s">
        <v>408</v>
      </c>
      <c r="B35" s="287" t="s">
        <v>109</v>
      </c>
      <c r="C35" s="287" t="s">
        <v>63</v>
      </c>
      <c r="D35" s="291" t="s">
        <v>423</v>
      </c>
      <c r="E35" s="287" t="s">
        <v>407</v>
      </c>
      <c r="F35" s="288">
        <v>1900000</v>
      </c>
      <c r="G35" s="288">
        <v>1845000</v>
      </c>
    </row>
    <row r="36" spans="1:7" ht="25.5" hidden="1" x14ac:dyDescent="0.25">
      <c r="A36" s="290" t="s">
        <v>409</v>
      </c>
      <c r="B36" s="287" t="s">
        <v>109</v>
      </c>
      <c r="C36" s="291" t="s">
        <v>63</v>
      </c>
      <c r="D36" s="291" t="s">
        <v>423</v>
      </c>
      <c r="E36" s="291" t="s">
        <v>407</v>
      </c>
      <c r="F36" s="292">
        <v>10000</v>
      </c>
      <c r="G36" s="292">
        <v>5000</v>
      </c>
    </row>
    <row r="37" spans="1:7" ht="38.25" x14ac:dyDescent="0.25">
      <c r="A37" s="289" t="s">
        <v>410</v>
      </c>
      <c r="B37" s="287" t="s">
        <v>109</v>
      </c>
      <c r="C37" s="291" t="s">
        <v>63</v>
      </c>
      <c r="D37" s="291" t="s">
        <v>424</v>
      </c>
      <c r="E37" s="291" t="s">
        <v>412</v>
      </c>
      <c r="F37" s="288">
        <v>0</v>
      </c>
      <c r="G37" s="288">
        <v>0</v>
      </c>
    </row>
    <row r="38" spans="1:7" ht="25.5" hidden="1" x14ac:dyDescent="0.25">
      <c r="A38" s="290" t="s">
        <v>413</v>
      </c>
      <c r="B38" s="287" t="s">
        <v>109</v>
      </c>
      <c r="C38" s="291" t="s">
        <v>63</v>
      </c>
      <c r="D38" s="291" t="s">
        <v>424</v>
      </c>
      <c r="E38" s="291" t="s">
        <v>412</v>
      </c>
      <c r="F38" s="292">
        <v>1000</v>
      </c>
      <c r="G38" s="292">
        <v>1000</v>
      </c>
    </row>
    <row r="39" spans="1:7" ht="17.25" hidden="1" customHeight="1" x14ac:dyDescent="0.25">
      <c r="A39" s="290" t="s">
        <v>414</v>
      </c>
      <c r="B39" s="287" t="s">
        <v>109</v>
      </c>
      <c r="C39" s="291" t="s">
        <v>63</v>
      </c>
      <c r="D39" s="291" t="s">
        <v>424</v>
      </c>
      <c r="E39" s="291" t="s">
        <v>412</v>
      </c>
      <c r="F39" s="292">
        <v>1000</v>
      </c>
      <c r="G39" s="292">
        <v>1000</v>
      </c>
    </row>
    <row r="40" spans="1:7" ht="15" hidden="1" x14ac:dyDescent="0.25">
      <c r="A40" s="290" t="s">
        <v>415</v>
      </c>
      <c r="B40" s="287" t="s">
        <v>109</v>
      </c>
      <c r="C40" s="291" t="s">
        <v>63</v>
      </c>
      <c r="D40" s="291" t="s">
        <v>424</v>
      </c>
      <c r="E40" s="291" t="s">
        <v>412</v>
      </c>
      <c r="F40" s="292">
        <v>1000</v>
      </c>
      <c r="G40" s="292">
        <v>1000</v>
      </c>
    </row>
    <row r="41" spans="1:7" ht="51" x14ac:dyDescent="0.25">
      <c r="A41" s="286" t="s">
        <v>416</v>
      </c>
      <c r="B41" s="287" t="s">
        <v>109</v>
      </c>
      <c r="C41" s="291" t="s">
        <v>63</v>
      </c>
      <c r="D41" s="291" t="s">
        <v>423</v>
      </c>
      <c r="E41" s="291" t="s">
        <v>417</v>
      </c>
      <c r="F41" s="292">
        <v>755000</v>
      </c>
      <c r="G41" s="292">
        <v>755000</v>
      </c>
    </row>
    <row r="42" spans="1:7" ht="15" hidden="1" x14ac:dyDescent="0.25">
      <c r="A42" s="289" t="s">
        <v>418</v>
      </c>
      <c r="B42" s="287" t="s">
        <v>109</v>
      </c>
      <c r="C42" s="287" t="s">
        <v>63</v>
      </c>
      <c r="D42" s="291" t="s">
        <v>423</v>
      </c>
      <c r="E42" s="287" t="s">
        <v>417</v>
      </c>
      <c r="F42" s="288">
        <v>504392.42</v>
      </c>
      <c r="G42" s="288">
        <v>504392.42</v>
      </c>
    </row>
    <row r="43" spans="1:7" ht="25.5" hidden="1" x14ac:dyDescent="0.25">
      <c r="A43" s="286" t="s">
        <v>181</v>
      </c>
      <c r="B43" s="287" t="s">
        <v>109</v>
      </c>
      <c r="C43" s="287" t="s">
        <v>63</v>
      </c>
      <c r="D43" s="291" t="s">
        <v>424</v>
      </c>
      <c r="E43" s="287"/>
      <c r="F43" s="288">
        <f t="shared" ref="F43:G43" si="6">F44</f>
        <v>328600</v>
      </c>
      <c r="G43" s="288">
        <f t="shared" si="6"/>
        <v>251000</v>
      </c>
    </row>
    <row r="44" spans="1:7" ht="25.5" x14ac:dyDescent="0.25">
      <c r="A44" s="286" t="s">
        <v>177</v>
      </c>
      <c r="B44" s="287" t="s">
        <v>109</v>
      </c>
      <c r="C44" s="287" t="s">
        <v>63</v>
      </c>
      <c r="D44" s="291" t="s">
        <v>424</v>
      </c>
      <c r="E44" s="287" t="s">
        <v>239</v>
      </c>
      <c r="F44" s="288">
        <f>F45+F58</f>
        <v>328600</v>
      </c>
      <c r="G44" s="288">
        <f>G45+G58</f>
        <v>251000</v>
      </c>
    </row>
    <row r="45" spans="1:7" ht="15" x14ac:dyDescent="0.25">
      <c r="A45" s="290" t="s">
        <v>425</v>
      </c>
      <c r="B45" s="287" t="s">
        <v>109</v>
      </c>
      <c r="C45" s="287" t="s">
        <v>63</v>
      </c>
      <c r="D45" s="291" t="s">
        <v>424</v>
      </c>
      <c r="E45" s="287" t="s">
        <v>426</v>
      </c>
      <c r="F45" s="288">
        <v>200600</v>
      </c>
      <c r="G45" s="288">
        <v>123000</v>
      </c>
    </row>
    <row r="46" spans="1:7" ht="33.75" hidden="1" customHeight="1" x14ac:dyDescent="0.25">
      <c r="A46" s="289" t="s">
        <v>427</v>
      </c>
      <c r="B46" s="287" t="s">
        <v>109</v>
      </c>
      <c r="C46" s="287" t="s">
        <v>63</v>
      </c>
      <c r="D46" s="291" t="s">
        <v>424</v>
      </c>
      <c r="E46" s="287" t="s">
        <v>426</v>
      </c>
      <c r="F46" s="288">
        <v>70000</v>
      </c>
      <c r="G46" s="288">
        <v>70000</v>
      </c>
    </row>
    <row r="47" spans="1:7" ht="15" hidden="1" x14ac:dyDescent="0.25">
      <c r="A47" s="289" t="s">
        <v>428</v>
      </c>
      <c r="B47" s="287" t="s">
        <v>109</v>
      </c>
      <c r="C47" s="287" t="s">
        <v>63</v>
      </c>
      <c r="D47" s="291" t="s">
        <v>424</v>
      </c>
      <c r="E47" s="287" t="s">
        <v>426</v>
      </c>
      <c r="F47" s="288">
        <v>30000</v>
      </c>
      <c r="G47" s="288">
        <v>30000</v>
      </c>
    </row>
    <row r="48" spans="1:7" ht="15" hidden="1" x14ac:dyDescent="0.25">
      <c r="A48" s="290" t="s">
        <v>429</v>
      </c>
      <c r="B48" s="287" t="s">
        <v>109</v>
      </c>
      <c r="C48" s="287" t="s">
        <v>63</v>
      </c>
      <c r="D48" s="291" t="s">
        <v>424</v>
      </c>
      <c r="E48" s="287" t="s">
        <v>426</v>
      </c>
      <c r="F48" s="288"/>
      <c r="G48" s="288"/>
    </row>
    <row r="49" spans="1:7" ht="15" hidden="1" x14ac:dyDescent="0.25">
      <c r="A49" s="289" t="s">
        <v>430</v>
      </c>
      <c r="B49" s="287" t="s">
        <v>109</v>
      </c>
      <c r="C49" s="287" t="s">
        <v>63</v>
      </c>
      <c r="D49" s="291" t="s">
        <v>424</v>
      </c>
      <c r="E49" s="287" t="s">
        <v>426</v>
      </c>
      <c r="F49" s="288">
        <v>10000</v>
      </c>
      <c r="G49" s="288">
        <v>10000</v>
      </c>
    </row>
    <row r="50" spans="1:7" ht="15" hidden="1" x14ac:dyDescent="0.25">
      <c r="A50" s="289" t="s">
        <v>431</v>
      </c>
      <c r="B50" s="287" t="s">
        <v>109</v>
      </c>
      <c r="C50" s="287" t="s">
        <v>63</v>
      </c>
      <c r="D50" s="291" t="s">
        <v>424</v>
      </c>
      <c r="E50" s="287" t="s">
        <v>426</v>
      </c>
      <c r="F50" s="288">
        <v>80000</v>
      </c>
      <c r="G50" s="288">
        <v>50000</v>
      </c>
    </row>
    <row r="51" spans="1:7" ht="15" hidden="1" x14ac:dyDescent="0.25">
      <c r="A51" s="289" t="s">
        <v>518</v>
      </c>
      <c r="B51" s="287" t="s">
        <v>109</v>
      </c>
      <c r="C51" s="287" t="s">
        <v>63</v>
      </c>
      <c r="D51" s="291" t="s">
        <v>424</v>
      </c>
      <c r="E51" s="287" t="s">
        <v>426</v>
      </c>
      <c r="F51" s="288">
        <v>200000</v>
      </c>
      <c r="G51" s="288">
        <v>100000</v>
      </c>
    </row>
    <row r="52" spans="1:7" ht="15" hidden="1" x14ac:dyDescent="0.25">
      <c r="A52" s="293" t="s">
        <v>648</v>
      </c>
      <c r="B52" s="287" t="s">
        <v>109</v>
      </c>
      <c r="C52" s="287" t="s">
        <v>63</v>
      </c>
      <c r="D52" s="291" t="s">
        <v>424</v>
      </c>
      <c r="E52" s="287" t="s">
        <v>426</v>
      </c>
      <c r="F52" s="288">
        <v>280000</v>
      </c>
      <c r="G52" s="288">
        <v>200000</v>
      </c>
    </row>
    <row r="53" spans="1:7" ht="33.75" hidden="1" customHeight="1" x14ac:dyDescent="0.25">
      <c r="A53" s="293" t="s">
        <v>433</v>
      </c>
      <c r="B53" s="287" t="s">
        <v>109</v>
      </c>
      <c r="C53" s="291" t="s">
        <v>63</v>
      </c>
      <c r="D53" s="291" t="s">
        <v>424</v>
      </c>
      <c r="E53" s="291" t="s">
        <v>426</v>
      </c>
      <c r="F53" s="288">
        <v>10000</v>
      </c>
      <c r="G53" s="288">
        <v>10000</v>
      </c>
    </row>
    <row r="54" spans="1:7" ht="26.25" hidden="1" x14ac:dyDescent="0.25">
      <c r="A54" s="294" t="s">
        <v>435</v>
      </c>
      <c r="B54" s="287" t="s">
        <v>109</v>
      </c>
      <c r="C54" s="291" t="s">
        <v>63</v>
      </c>
      <c r="D54" s="291" t="s">
        <v>424</v>
      </c>
      <c r="E54" s="291" t="s">
        <v>426</v>
      </c>
      <c r="F54" s="288">
        <v>100000</v>
      </c>
      <c r="G54" s="288">
        <v>50000</v>
      </c>
    </row>
    <row r="55" spans="1:7" ht="26.25" hidden="1" x14ac:dyDescent="0.25">
      <c r="A55" s="294" t="s">
        <v>436</v>
      </c>
      <c r="B55" s="287" t="s">
        <v>109</v>
      </c>
      <c r="C55" s="291" t="s">
        <v>63</v>
      </c>
      <c r="D55" s="291" t="s">
        <v>424</v>
      </c>
      <c r="E55" s="291" t="s">
        <v>426</v>
      </c>
      <c r="F55" s="288">
        <v>1000</v>
      </c>
      <c r="G55" s="288">
        <v>1000</v>
      </c>
    </row>
    <row r="56" spans="1:7" ht="26.25" hidden="1" x14ac:dyDescent="0.25">
      <c r="A56" s="294" t="s">
        <v>437</v>
      </c>
      <c r="B56" s="287" t="s">
        <v>109</v>
      </c>
      <c r="C56" s="287" t="s">
        <v>63</v>
      </c>
      <c r="D56" s="291" t="s">
        <v>424</v>
      </c>
      <c r="E56" s="287" t="s">
        <v>426</v>
      </c>
      <c r="F56" s="288">
        <v>1000</v>
      </c>
      <c r="G56" s="288">
        <v>1000</v>
      </c>
    </row>
    <row r="57" spans="1:7" ht="76.5" hidden="1" x14ac:dyDescent="0.25">
      <c r="A57" s="301" t="s">
        <v>182</v>
      </c>
      <c r="B57" s="287" t="s">
        <v>109</v>
      </c>
      <c r="C57" s="287"/>
      <c r="D57" s="291"/>
      <c r="E57" s="287"/>
      <c r="F57" s="288"/>
      <c r="G57" s="288"/>
    </row>
    <row r="58" spans="1:7" ht="15" x14ac:dyDescent="0.25">
      <c r="A58" s="301" t="s">
        <v>686</v>
      </c>
      <c r="B58" s="287" t="s">
        <v>109</v>
      </c>
      <c r="C58" s="287" t="s">
        <v>63</v>
      </c>
      <c r="D58" s="355" t="s">
        <v>424</v>
      </c>
      <c r="E58" s="287" t="s">
        <v>674</v>
      </c>
      <c r="F58" s="288">
        <v>128000</v>
      </c>
      <c r="G58" s="288">
        <v>128000</v>
      </c>
    </row>
    <row r="59" spans="1:7" ht="15" x14ac:dyDescent="0.25">
      <c r="A59" s="301" t="s">
        <v>180</v>
      </c>
      <c r="B59" s="287" t="s">
        <v>109</v>
      </c>
      <c r="C59" s="287" t="s">
        <v>63</v>
      </c>
      <c r="D59" s="287" t="s">
        <v>438</v>
      </c>
      <c r="E59" s="287" t="s">
        <v>252</v>
      </c>
      <c r="F59" s="288">
        <f t="shared" ref="F59:G59" si="7">F60+F63</f>
        <v>15000</v>
      </c>
      <c r="G59" s="288">
        <f t="shared" si="7"/>
        <v>15000</v>
      </c>
    </row>
    <row r="60" spans="1:7" ht="15" hidden="1" x14ac:dyDescent="0.25">
      <c r="A60" s="289" t="s">
        <v>649</v>
      </c>
      <c r="B60" s="287" t="s">
        <v>109</v>
      </c>
      <c r="C60" s="287" t="s">
        <v>63</v>
      </c>
      <c r="D60" s="287" t="s">
        <v>438</v>
      </c>
      <c r="E60" s="287" t="s">
        <v>650</v>
      </c>
      <c r="F60" s="288">
        <f t="shared" ref="F60:G60" si="8">F61</f>
        <v>0</v>
      </c>
      <c r="G60" s="288">
        <f t="shared" si="8"/>
        <v>0</v>
      </c>
    </row>
    <row r="61" spans="1:7" ht="38.25" x14ac:dyDescent="0.25">
      <c r="A61" s="348" t="s">
        <v>651</v>
      </c>
      <c r="B61" s="287" t="s">
        <v>109</v>
      </c>
      <c r="C61" s="287" t="s">
        <v>63</v>
      </c>
      <c r="D61" s="287" t="s">
        <v>438</v>
      </c>
      <c r="E61" s="287" t="s">
        <v>652</v>
      </c>
      <c r="F61" s="288">
        <v>0</v>
      </c>
      <c r="G61" s="288">
        <v>0</v>
      </c>
    </row>
    <row r="62" spans="1:7" ht="25.5" hidden="1" x14ac:dyDescent="0.25">
      <c r="A62" s="290" t="s">
        <v>437</v>
      </c>
      <c r="B62" s="287" t="s">
        <v>109</v>
      </c>
      <c r="C62" s="287" t="s">
        <v>63</v>
      </c>
      <c r="D62" s="287" t="s">
        <v>438</v>
      </c>
      <c r="E62" s="287" t="s">
        <v>652</v>
      </c>
      <c r="F62" s="288">
        <v>1000</v>
      </c>
      <c r="G62" s="288">
        <v>1000</v>
      </c>
    </row>
    <row r="63" spans="1:7" ht="15" hidden="1" x14ac:dyDescent="0.25">
      <c r="A63" s="293" t="s">
        <v>251</v>
      </c>
      <c r="B63" s="287" t="s">
        <v>109</v>
      </c>
      <c r="C63" s="287" t="s">
        <v>63</v>
      </c>
      <c r="D63" s="287" t="s">
        <v>438</v>
      </c>
      <c r="E63" s="287" t="s">
        <v>439</v>
      </c>
      <c r="F63" s="288">
        <f>F64+F66+F67</f>
        <v>15000</v>
      </c>
      <c r="G63" s="288">
        <f>G64+G66+G67</f>
        <v>15000</v>
      </c>
    </row>
    <row r="64" spans="1:7" ht="31.5" customHeight="1" x14ac:dyDescent="0.25">
      <c r="A64" s="289" t="s">
        <v>440</v>
      </c>
      <c r="B64" s="287" t="s">
        <v>109</v>
      </c>
      <c r="C64" s="287" t="s">
        <v>63</v>
      </c>
      <c r="D64" s="287" t="s">
        <v>438</v>
      </c>
      <c r="E64" s="287" t="s">
        <v>441</v>
      </c>
      <c r="F64" s="288">
        <v>0</v>
      </c>
      <c r="G64" s="288">
        <v>0</v>
      </c>
    </row>
    <row r="65" spans="1:7" ht="31.5" hidden="1" customHeight="1" x14ac:dyDescent="0.25">
      <c r="A65" s="293" t="s">
        <v>442</v>
      </c>
      <c r="B65" s="287" t="s">
        <v>109</v>
      </c>
      <c r="C65" s="291" t="s">
        <v>63</v>
      </c>
      <c r="D65" s="287" t="s">
        <v>438</v>
      </c>
      <c r="E65" s="291" t="s">
        <v>441</v>
      </c>
      <c r="F65" s="288">
        <v>1000</v>
      </c>
      <c r="G65" s="288">
        <v>1000</v>
      </c>
    </row>
    <row r="66" spans="1:7" ht="33.75" customHeight="1" x14ac:dyDescent="0.25">
      <c r="A66" s="295" t="s">
        <v>443</v>
      </c>
      <c r="B66" s="287" t="s">
        <v>109</v>
      </c>
      <c r="C66" s="291" t="s">
        <v>63</v>
      </c>
      <c r="D66" s="291" t="s">
        <v>438</v>
      </c>
      <c r="E66" s="291" t="s">
        <v>444</v>
      </c>
      <c r="F66" s="288">
        <v>15000</v>
      </c>
      <c r="G66" s="288">
        <v>15000</v>
      </c>
    </row>
    <row r="67" spans="1:7" ht="15" x14ac:dyDescent="0.25">
      <c r="A67" s="289" t="s">
        <v>445</v>
      </c>
      <c r="B67" s="287" t="s">
        <v>109</v>
      </c>
      <c r="C67" s="291" t="s">
        <v>63</v>
      </c>
      <c r="D67" s="291" t="s">
        <v>438</v>
      </c>
      <c r="E67" s="291" t="s">
        <v>446</v>
      </c>
      <c r="F67" s="288">
        <v>0</v>
      </c>
      <c r="G67" s="288">
        <v>0</v>
      </c>
    </row>
    <row r="68" spans="1:7" ht="38.25" x14ac:dyDescent="0.25">
      <c r="A68" s="283" t="s">
        <v>450</v>
      </c>
      <c r="B68" s="281" t="s">
        <v>109</v>
      </c>
      <c r="C68" s="281" t="s">
        <v>65</v>
      </c>
      <c r="D68" s="281" t="s">
        <v>451</v>
      </c>
      <c r="E68" s="281" t="s">
        <v>451</v>
      </c>
      <c r="F68" s="284">
        <f>F69+F71</f>
        <v>809397</v>
      </c>
      <c r="G68" s="284">
        <f>G69+G71</f>
        <v>809397</v>
      </c>
    </row>
    <row r="69" spans="1:7" ht="15" x14ac:dyDescent="0.25">
      <c r="A69" s="290" t="s">
        <v>179</v>
      </c>
      <c r="B69" s="287" t="s">
        <v>109</v>
      </c>
      <c r="C69" s="287" t="s">
        <v>65</v>
      </c>
      <c r="D69" s="287" t="s">
        <v>452</v>
      </c>
      <c r="E69" s="287" t="s">
        <v>371</v>
      </c>
      <c r="F69" s="288">
        <f t="shared" ref="F69:G69" si="9">F70</f>
        <v>108897</v>
      </c>
      <c r="G69" s="288">
        <f t="shared" si="9"/>
        <v>108897</v>
      </c>
    </row>
    <row r="70" spans="1:7" ht="15" x14ac:dyDescent="0.25">
      <c r="A70" s="290" t="s">
        <v>196</v>
      </c>
      <c r="B70" s="287" t="s">
        <v>109</v>
      </c>
      <c r="C70" s="287" t="s">
        <v>65</v>
      </c>
      <c r="D70" s="287" t="s">
        <v>452</v>
      </c>
      <c r="E70" s="287" t="s">
        <v>453</v>
      </c>
      <c r="F70" s="288">
        <v>108897</v>
      </c>
      <c r="G70" s="288">
        <v>108897</v>
      </c>
    </row>
    <row r="71" spans="1:7" ht="15" x14ac:dyDescent="0.25">
      <c r="A71" s="290" t="s">
        <v>179</v>
      </c>
      <c r="B71" s="287" t="s">
        <v>109</v>
      </c>
      <c r="C71" s="287" t="s">
        <v>65</v>
      </c>
      <c r="D71" s="287" t="s">
        <v>455</v>
      </c>
      <c r="E71" s="287" t="s">
        <v>371</v>
      </c>
      <c r="F71" s="288">
        <f t="shared" ref="F71:G71" si="10">F72</f>
        <v>700500</v>
      </c>
      <c r="G71" s="288">
        <f t="shared" si="10"/>
        <v>700500</v>
      </c>
    </row>
    <row r="72" spans="1:7" ht="15" x14ac:dyDescent="0.25">
      <c r="A72" s="290" t="s">
        <v>196</v>
      </c>
      <c r="B72" s="287" t="s">
        <v>109</v>
      </c>
      <c r="C72" s="287" t="s">
        <v>65</v>
      </c>
      <c r="D72" s="287" t="s">
        <v>455</v>
      </c>
      <c r="E72" s="287" t="s">
        <v>453</v>
      </c>
      <c r="F72" s="288">
        <v>700500</v>
      </c>
      <c r="G72" s="288">
        <v>700500</v>
      </c>
    </row>
    <row r="73" spans="1:7" ht="25.5" hidden="1" x14ac:dyDescent="0.25">
      <c r="A73" s="289" t="s">
        <v>454</v>
      </c>
      <c r="B73" s="281" t="s">
        <v>109</v>
      </c>
      <c r="C73" s="287" t="s">
        <v>65</v>
      </c>
      <c r="D73" s="287" t="s">
        <v>455</v>
      </c>
      <c r="E73" s="287" t="s">
        <v>453</v>
      </c>
      <c r="F73" s="288">
        <v>627062.5</v>
      </c>
      <c r="G73" s="288">
        <v>627062.5</v>
      </c>
    </row>
    <row r="74" spans="1:7" ht="15" x14ac:dyDescent="0.25">
      <c r="A74" s="283" t="s">
        <v>461</v>
      </c>
      <c r="B74" s="281" t="s">
        <v>109</v>
      </c>
      <c r="C74" s="281" t="s">
        <v>67</v>
      </c>
      <c r="D74" s="281"/>
      <c r="E74" s="281" t="s">
        <v>55</v>
      </c>
      <c r="F74" s="284">
        <f t="shared" ref="F74:G77" si="11">F75</f>
        <v>7000</v>
      </c>
      <c r="G74" s="284">
        <f t="shared" si="11"/>
        <v>7000</v>
      </c>
    </row>
    <row r="75" spans="1:7" ht="15" hidden="1" x14ac:dyDescent="0.25">
      <c r="A75" s="290" t="s">
        <v>176</v>
      </c>
      <c r="B75" s="287" t="s">
        <v>109</v>
      </c>
      <c r="C75" s="287" t="s">
        <v>67</v>
      </c>
      <c r="D75" s="291" t="s">
        <v>174</v>
      </c>
      <c r="E75" s="287"/>
      <c r="F75" s="288">
        <f t="shared" si="11"/>
        <v>7000</v>
      </c>
      <c r="G75" s="288">
        <f t="shared" si="11"/>
        <v>7000</v>
      </c>
    </row>
    <row r="76" spans="1:7" ht="25.5" hidden="1" x14ac:dyDescent="0.25">
      <c r="A76" s="286" t="s">
        <v>462</v>
      </c>
      <c r="B76" s="287" t="s">
        <v>109</v>
      </c>
      <c r="C76" s="291" t="s">
        <v>67</v>
      </c>
      <c r="D76" s="291" t="s">
        <v>463</v>
      </c>
      <c r="E76" s="287"/>
      <c r="F76" s="288">
        <f t="shared" si="11"/>
        <v>7000</v>
      </c>
      <c r="G76" s="288">
        <f t="shared" si="11"/>
        <v>7000</v>
      </c>
    </row>
    <row r="77" spans="1:7" ht="15" x14ac:dyDescent="0.25">
      <c r="A77" s="286" t="s">
        <v>180</v>
      </c>
      <c r="B77" s="287" t="s">
        <v>109</v>
      </c>
      <c r="C77" s="287" t="s">
        <v>67</v>
      </c>
      <c r="D77" s="291" t="s">
        <v>463</v>
      </c>
      <c r="E77" s="287" t="s">
        <v>252</v>
      </c>
      <c r="F77" s="288">
        <f t="shared" si="11"/>
        <v>7000</v>
      </c>
      <c r="G77" s="288">
        <f t="shared" si="11"/>
        <v>7000</v>
      </c>
    </row>
    <row r="78" spans="1:7" ht="15" x14ac:dyDescent="0.25">
      <c r="A78" s="286" t="s">
        <v>464</v>
      </c>
      <c r="B78" s="287" t="s">
        <v>109</v>
      </c>
      <c r="C78" s="287" t="s">
        <v>67</v>
      </c>
      <c r="D78" s="291" t="s">
        <v>463</v>
      </c>
      <c r="E78" s="287" t="s">
        <v>465</v>
      </c>
      <c r="F78" s="288">
        <v>7000</v>
      </c>
      <c r="G78" s="288">
        <v>7000</v>
      </c>
    </row>
    <row r="79" spans="1:7" ht="26.25" hidden="1" x14ac:dyDescent="0.25">
      <c r="A79" s="294" t="s">
        <v>437</v>
      </c>
      <c r="B79" s="281" t="s">
        <v>109</v>
      </c>
      <c r="C79" s="287" t="s">
        <v>67</v>
      </c>
      <c r="D79" s="291" t="s">
        <v>463</v>
      </c>
      <c r="E79" s="287" t="s">
        <v>465</v>
      </c>
      <c r="F79" s="288">
        <v>5000</v>
      </c>
      <c r="G79" s="288">
        <v>5000</v>
      </c>
    </row>
    <row r="80" spans="1:7" ht="15" x14ac:dyDescent="0.25">
      <c r="A80" s="298" t="s">
        <v>129</v>
      </c>
      <c r="B80" s="281" t="s">
        <v>109</v>
      </c>
      <c r="C80" s="281" t="s">
        <v>130</v>
      </c>
      <c r="D80" s="281" t="s">
        <v>451</v>
      </c>
      <c r="E80" s="281" t="s">
        <v>451</v>
      </c>
      <c r="F80" s="284">
        <f t="shared" ref="F80:G80" si="12">F81+F88</f>
        <v>700</v>
      </c>
      <c r="G80" s="284">
        <f t="shared" si="12"/>
        <v>700</v>
      </c>
    </row>
    <row r="81" spans="1:7" ht="15" hidden="1" x14ac:dyDescent="0.25">
      <c r="A81" s="283" t="s">
        <v>176</v>
      </c>
      <c r="B81" s="281" t="s">
        <v>109</v>
      </c>
      <c r="C81" s="281" t="s">
        <v>130</v>
      </c>
      <c r="D81" s="281" t="s">
        <v>175</v>
      </c>
      <c r="E81" s="281"/>
      <c r="F81" s="284">
        <f t="shared" ref="F81:G85" si="13">F82</f>
        <v>700</v>
      </c>
      <c r="G81" s="284">
        <f t="shared" si="13"/>
        <v>700</v>
      </c>
    </row>
    <row r="82" spans="1:7" ht="102" x14ac:dyDescent="0.25">
      <c r="A82" s="349" t="s">
        <v>135</v>
      </c>
      <c r="B82" s="287" t="s">
        <v>109</v>
      </c>
      <c r="C82" s="287" t="s">
        <v>130</v>
      </c>
      <c r="D82" s="287" t="s">
        <v>692</v>
      </c>
      <c r="E82" s="287"/>
      <c r="F82" s="288">
        <f t="shared" si="13"/>
        <v>700</v>
      </c>
      <c r="G82" s="288">
        <f t="shared" si="13"/>
        <v>700</v>
      </c>
    </row>
    <row r="83" spans="1:7" ht="25.5" x14ac:dyDescent="0.25">
      <c r="A83" s="299" t="s">
        <v>466</v>
      </c>
      <c r="B83" s="287" t="s">
        <v>109</v>
      </c>
      <c r="C83" s="287" t="s">
        <v>130</v>
      </c>
      <c r="D83" s="287" t="s">
        <v>690</v>
      </c>
      <c r="E83" s="287" t="s">
        <v>239</v>
      </c>
      <c r="F83" s="288">
        <f t="shared" si="13"/>
        <v>700</v>
      </c>
      <c r="G83" s="288">
        <f t="shared" si="13"/>
        <v>700</v>
      </c>
    </row>
    <row r="84" spans="1:7" ht="25.5" hidden="1" x14ac:dyDescent="0.25">
      <c r="A84" s="299" t="s">
        <v>467</v>
      </c>
      <c r="B84" s="287" t="s">
        <v>109</v>
      </c>
      <c r="C84" s="287" t="s">
        <v>130</v>
      </c>
      <c r="D84" s="287" t="s">
        <v>701</v>
      </c>
      <c r="E84" s="287" t="s">
        <v>468</v>
      </c>
      <c r="F84" s="288">
        <f t="shared" si="13"/>
        <v>700</v>
      </c>
      <c r="G84" s="288">
        <f t="shared" si="13"/>
        <v>700</v>
      </c>
    </row>
    <row r="85" spans="1:7" ht="15" x14ac:dyDescent="0.25">
      <c r="A85" s="290" t="s">
        <v>425</v>
      </c>
      <c r="B85" s="287" t="s">
        <v>109</v>
      </c>
      <c r="C85" s="287" t="s">
        <v>130</v>
      </c>
      <c r="D85" s="287" t="s">
        <v>701</v>
      </c>
      <c r="E85" s="287" t="s">
        <v>426</v>
      </c>
      <c r="F85" s="288">
        <f t="shared" si="13"/>
        <v>700</v>
      </c>
      <c r="G85" s="288">
        <f t="shared" si="13"/>
        <v>700</v>
      </c>
    </row>
    <row r="86" spans="1:7" ht="25.5" hidden="1" x14ac:dyDescent="0.25">
      <c r="A86" s="290" t="s">
        <v>437</v>
      </c>
      <c r="B86" s="287" t="s">
        <v>109</v>
      </c>
      <c r="C86" s="287" t="s">
        <v>130</v>
      </c>
      <c r="D86" s="287" t="s">
        <v>364</v>
      </c>
      <c r="E86" s="287" t="s">
        <v>426</v>
      </c>
      <c r="F86" s="288">
        <v>700</v>
      </c>
      <c r="G86" s="288">
        <v>700</v>
      </c>
    </row>
    <row r="87" spans="1:7" ht="25.5" x14ac:dyDescent="0.25">
      <c r="A87" s="285" t="s">
        <v>242</v>
      </c>
      <c r="B87" s="281" t="s">
        <v>109</v>
      </c>
      <c r="C87" s="281" t="s">
        <v>130</v>
      </c>
      <c r="D87" s="281" t="s">
        <v>397</v>
      </c>
      <c r="E87" s="281"/>
      <c r="F87" s="284">
        <f t="shared" ref="F87:G92" si="14">F88</f>
        <v>0</v>
      </c>
      <c r="G87" s="284">
        <f t="shared" si="14"/>
        <v>0</v>
      </c>
    </row>
    <row r="88" spans="1:7" ht="26.25" x14ac:dyDescent="0.25">
      <c r="A88" s="303" t="s">
        <v>254</v>
      </c>
      <c r="B88" s="281" t="s">
        <v>109</v>
      </c>
      <c r="C88" s="281" t="s">
        <v>130</v>
      </c>
      <c r="D88" s="281" t="s">
        <v>469</v>
      </c>
      <c r="E88" s="281"/>
      <c r="F88" s="284">
        <f t="shared" si="14"/>
        <v>0</v>
      </c>
      <c r="G88" s="284">
        <f t="shared" si="14"/>
        <v>0</v>
      </c>
    </row>
    <row r="89" spans="1:7" ht="26.25" x14ac:dyDescent="0.25">
      <c r="A89" s="300" t="s">
        <v>470</v>
      </c>
      <c r="B89" s="287" t="s">
        <v>109</v>
      </c>
      <c r="C89" s="287" t="s">
        <v>130</v>
      </c>
      <c r="D89" s="287" t="s">
        <v>471</v>
      </c>
      <c r="E89" s="287"/>
      <c r="F89" s="288">
        <f t="shared" si="14"/>
        <v>0</v>
      </c>
      <c r="G89" s="288">
        <f t="shared" si="14"/>
        <v>0</v>
      </c>
    </row>
    <row r="90" spans="1:7" ht="76.5" x14ac:dyDescent="0.25">
      <c r="A90" s="301" t="s">
        <v>653</v>
      </c>
      <c r="B90" s="287" t="s">
        <v>109</v>
      </c>
      <c r="C90" s="287" t="s">
        <v>130</v>
      </c>
      <c r="D90" s="287" t="s">
        <v>473</v>
      </c>
      <c r="E90" s="287"/>
      <c r="F90" s="288">
        <f t="shared" si="14"/>
        <v>0</v>
      </c>
      <c r="G90" s="288">
        <f t="shared" si="14"/>
        <v>0</v>
      </c>
    </row>
    <row r="91" spans="1:7" ht="25.5" x14ac:dyDescent="0.25">
      <c r="A91" s="299" t="s">
        <v>466</v>
      </c>
      <c r="B91" s="287" t="s">
        <v>109</v>
      </c>
      <c r="C91" s="287" t="s">
        <v>130</v>
      </c>
      <c r="D91" s="287" t="s">
        <v>473</v>
      </c>
      <c r="E91" s="287" t="s">
        <v>239</v>
      </c>
      <c r="F91" s="288">
        <f t="shared" si="14"/>
        <v>0</v>
      </c>
      <c r="G91" s="288">
        <f t="shared" si="14"/>
        <v>0</v>
      </c>
    </row>
    <row r="92" spans="1:7" ht="25.5" hidden="1" x14ac:dyDescent="0.25">
      <c r="A92" s="299" t="s">
        <v>467</v>
      </c>
      <c r="B92" s="287" t="s">
        <v>109</v>
      </c>
      <c r="C92" s="287" t="s">
        <v>130</v>
      </c>
      <c r="D92" s="287" t="s">
        <v>473</v>
      </c>
      <c r="E92" s="287" t="s">
        <v>468</v>
      </c>
      <c r="F92" s="288">
        <f t="shared" si="14"/>
        <v>0</v>
      </c>
      <c r="G92" s="288">
        <f t="shared" si="14"/>
        <v>0</v>
      </c>
    </row>
    <row r="93" spans="1:7" ht="15" x14ac:dyDescent="0.25">
      <c r="A93" s="290" t="s">
        <v>425</v>
      </c>
      <c r="B93" s="287" t="s">
        <v>109</v>
      </c>
      <c r="C93" s="287" t="s">
        <v>130</v>
      </c>
      <c r="D93" s="287" t="s">
        <v>473</v>
      </c>
      <c r="E93" s="287" t="s">
        <v>426</v>
      </c>
      <c r="F93" s="288">
        <v>0</v>
      </c>
      <c r="G93" s="288">
        <v>0</v>
      </c>
    </row>
    <row r="94" spans="1:7" ht="15" hidden="1" x14ac:dyDescent="0.25">
      <c r="A94" s="302" t="s">
        <v>431</v>
      </c>
      <c r="B94" s="281" t="s">
        <v>109</v>
      </c>
      <c r="C94" s="287" t="s">
        <v>130</v>
      </c>
      <c r="D94" s="287" t="s">
        <v>473</v>
      </c>
      <c r="E94" s="287" t="s">
        <v>426</v>
      </c>
      <c r="F94" s="288">
        <v>30000</v>
      </c>
      <c r="G94" s="288">
        <v>30000</v>
      </c>
    </row>
    <row r="95" spans="1:7" ht="15" x14ac:dyDescent="0.25">
      <c r="A95" s="283" t="s">
        <v>106</v>
      </c>
      <c r="B95" s="281" t="s">
        <v>109</v>
      </c>
      <c r="C95" s="281" t="s">
        <v>107</v>
      </c>
      <c r="D95" s="281"/>
      <c r="E95" s="281"/>
      <c r="F95" s="284">
        <f t="shared" ref="F95:G99" si="15">F96</f>
        <v>147700</v>
      </c>
      <c r="G95" s="284">
        <f t="shared" si="15"/>
        <v>153100</v>
      </c>
    </row>
    <row r="96" spans="1:7" ht="15" x14ac:dyDescent="0.25">
      <c r="A96" s="283" t="s">
        <v>475</v>
      </c>
      <c r="B96" s="281" t="s">
        <v>109</v>
      </c>
      <c r="C96" s="281" t="s">
        <v>104</v>
      </c>
      <c r="D96" s="281"/>
      <c r="E96" s="281" t="s">
        <v>55</v>
      </c>
      <c r="F96" s="284">
        <f t="shared" si="15"/>
        <v>147700</v>
      </c>
      <c r="G96" s="284">
        <f t="shared" si="15"/>
        <v>153100</v>
      </c>
    </row>
    <row r="97" spans="1:7" ht="38.25" x14ac:dyDescent="0.25">
      <c r="A97" s="285" t="s">
        <v>231</v>
      </c>
      <c r="B97" s="281" t="s">
        <v>109</v>
      </c>
      <c r="C97" s="281" t="s">
        <v>104</v>
      </c>
      <c r="D97" s="281" t="s">
        <v>175</v>
      </c>
      <c r="E97" s="281"/>
      <c r="F97" s="284">
        <f t="shared" si="15"/>
        <v>147700</v>
      </c>
      <c r="G97" s="284">
        <f t="shared" si="15"/>
        <v>153100</v>
      </c>
    </row>
    <row r="98" spans="1:7" ht="63.75" x14ac:dyDescent="0.25">
      <c r="A98" s="285" t="s">
        <v>232</v>
      </c>
      <c r="B98" s="281" t="s">
        <v>109</v>
      </c>
      <c r="C98" s="281" t="s">
        <v>104</v>
      </c>
      <c r="D98" s="281" t="s">
        <v>692</v>
      </c>
      <c r="E98" s="281"/>
      <c r="F98" s="284">
        <f t="shared" si="15"/>
        <v>147700</v>
      </c>
      <c r="G98" s="284">
        <f t="shared" si="15"/>
        <v>153100</v>
      </c>
    </row>
    <row r="99" spans="1:7" ht="51" x14ac:dyDescent="0.25">
      <c r="A99" s="285" t="s">
        <v>233</v>
      </c>
      <c r="B99" s="281" t="s">
        <v>109</v>
      </c>
      <c r="C99" s="281" t="s">
        <v>104</v>
      </c>
      <c r="D99" s="281" t="s">
        <v>690</v>
      </c>
      <c r="E99" s="281"/>
      <c r="F99" s="284">
        <f t="shared" si="15"/>
        <v>147700</v>
      </c>
      <c r="G99" s="284">
        <f t="shared" si="15"/>
        <v>153100</v>
      </c>
    </row>
    <row r="100" spans="1:7" ht="38.25" hidden="1" x14ac:dyDescent="0.25">
      <c r="A100" s="285" t="s">
        <v>234</v>
      </c>
      <c r="B100" s="281" t="s">
        <v>109</v>
      </c>
      <c r="C100" s="281" t="s">
        <v>104</v>
      </c>
      <c r="D100" s="281" t="s">
        <v>172</v>
      </c>
      <c r="E100" s="281"/>
      <c r="F100" s="284">
        <f t="shared" ref="F100:G100" si="16">F101+F111</f>
        <v>147700</v>
      </c>
      <c r="G100" s="284">
        <f t="shared" si="16"/>
        <v>153100</v>
      </c>
    </row>
    <row r="101" spans="1:7" ht="63.75" hidden="1" x14ac:dyDescent="0.25">
      <c r="A101" s="285" t="s">
        <v>235</v>
      </c>
      <c r="B101" s="281" t="s">
        <v>109</v>
      </c>
      <c r="C101" s="281" t="s">
        <v>104</v>
      </c>
      <c r="D101" s="281" t="s">
        <v>172</v>
      </c>
      <c r="E101" s="281" t="s">
        <v>237</v>
      </c>
      <c r="F101" s="284">
        <f t="shared" ref="F101:G101" si="17">F102</f>
        <v>138100</v>
      </c>
      <c r="G101" s="284">
        <f t="shared" si="17"/>
        <v>143400</v>
      </c>
    </row>
    <row r="102" spans="1:7" ht="25.5" x14ac:dyDescent="0.25">
      <c r="A102" s="286" t="s">
        <v>404</v>
      </c>
      <c r="B102" s="287" t="s">
        <v>109</v>
      </c>
      <c r="C102" s="287" t="s">
        <v>104</v>
      </c>
      <c r="D102" s="287" t="s">
        <v>693</v>
      </c>
      <c r="E102" s="287" t="s">
        <v>405</v>
      </c>
      <c r="F102" s="288">
        <f t="shared" ref="F102:G102" si="18">F103+F105+F107</f>
        <v>138100</v>
      </c>
      <c r="G102" s="288">
        <f t="shared" si="18"/>
        <v>143400</v>
      </c>
    </row>
    <row r="103" spans="1:7" ht="25.5" x14ac:dyDescent="0.25">
      <c r="A103" s="286" t="s">
        <v>406</v>
      </c>
      <c r="B103" s="287" t="s">
        <v>109</v>
      </c>
      <c r="C103" s="287" t="s">
        <v>104</v>
      </c>
      <c r="D103" s="287" t="s">
        <v>693</v>
      </c>
      <c r="E103" s="287" t="s">
        <v>407</v>
      </c>
      <c r="F103" s="288">
        <v>104531.49</v>
      </c>
      <c r="G103" s="288">
        <v>108602.15</v>
      </c>
    </row>
    <row r="104" spans="1:7" ht="15" hidden="1" x14ac:dyDescent="0.25">
      <c r="A104" s="289" t="s">
        <v>408</v>
      </c>
      <c r="B104" s="287" t="s">
        <v>109</v>
      </c>
      <c r="C104" s="287" t="s">
        <v>104</v>
      </c>
      <c r="D104" s="287" t="s">
        <v>693</v>
      </c>
      <c r="E104" s="287" t="s">
        <v>407</v>
      </c>
      <c r="F104" s="288">
        <v>93097.919999999998</v>
      </c>
      <c r="G104" s="288">
        <v>93097.919999999998</v>
      </c>
    </row>
    <row r="105" spans="1:7" ht="51" x14ac:dyDescent="0.25">
      <c r="A105" s="289" t="s">
        <v>416</v>
      </c>
      <c r="B105" s="287" t="s">
        <v>109</v>
      </c>
      <c r="C105" s="287" t="s">
        <v>104</v>
      </c>
      <c r="D105" s="287" t="s">
        <v>693</v>
      </c>
      <c r="E105" s="287" t="s">
        <v>417</v>
      </c>
      <c r="F105" s="288">
        <v>31568.51</v>
      </c>
      <c r="G105" s="288">
        <v>32797.85</v>
      </c>
    </row>
    <row r="106" spans="1:7" ht="14.25" hidden="1" customHeight="1" x14ac:dyDescent="0.25">
      <c r="A106" s="289" t="s">
        <v>418</v>
      </c>
      <c r="B106" s="287" t="s">
        <v>109</v>
      </c>
      <c r="C106" s="287" t="s">
        <v>104</v>
      </c>
      <c r="D106" s="287" t="s">
        <v>693</v>
      </c>
      <c r="E106" s="287" t="s">
        <v>417</v>
      </c>
      <c r="F106" s="288">
        <v>28115.57</v>
      </c>
      <c r="G106" s="288">
        <v>28115.57</v>
      </c>
    </row>
    <row r="107" spans="1:7" ht="38.25" x14ac:dyDescent="0.25">
      <c r="A107" s="289" t="s">
        <v>477</v>
      </c>
      <c r="B107" s="287" t="s">
        <v>109</v>
      </c>
      <c r="C107" s="287" t="s">
        <v>104</v>
      </c>
      <c r="D107" s="287" t="s">
        <v>693</v>
      </c>
      <c r="E107" s="287" t="s">
        <v>412</v>
      </c>
      <c r="F107" s="288">
        <v>2000</v>
      </c>
      <c r="G107" s="288">
        <v>2000</v>
      </c>
    </row>
    <row r="108" spans="1:7" ht="15" hidden="1" x14ac:dyDescent="0.25">
      <c r="A108" s="289" t="s">
        <v>478</v>
      </c>
      <c r="B108" s="287" t="s">
        <v>109</v>
      </c>
      <c r="C108" s="287" t="s">
        <v>104</v>
      </c>
      <c r="D108" s="287" t="s">
        <v>693</v>
      </c>
      <c r="E108" s="287" t="s">
        <v>412</v>
      </c>
      <c r="F108" s="288">
        <v>500</v>
      </c>
      <c r="G108" s="288">
        <v>500</v>
      </c>
    </row>
    <row r="109" spans="1:7" ht="15" hidden="1" x14ac:dyDescent="0.25">
      <c r="A109" s="290" t="s">
        <v>414</v>
      </c>
      <c r="B109" s="287" t="s">
        <v>109</v>
      </c>
      <c r="C109" s="287" t="s">
        <v>104</v>
      </c>
      <c r="D109" s="287" t="s">
        <v>693</v>
      </c>
      <c r="E109" s="287" t="s">
        <v>412</v>
      </c>
      <c r="F109" s="288">
        <v>500</v>
      </c>
      <c r="G109" s="288">
        <v>500</v>
      </c>
    </row>
    <row r="110" spans="1:7" ht="15" hidden="1" x14ac:dyDescent="0.25">
      <c r="A110" s="290" t="s">
        <v>415</v>
      </c>
      <c r="B110" s="287" t="s">
        <v>109</v>
      </c>
      <c r="C110" s="291" t="s">
        <v>104</v>
      </c>
      <c r="D110" s="287" t="s">
        <v>693</v>
      </c>
      <c r="E110" s="291" t="s">
        <v>412</v>
      </c>
      <c r="F110" s="292">
        <v>1000</v>
      </c>
      <c r="G110" s="292">
        <v>1000</v>
      </c>
    </row>
    <row r="111" spans="1:7" ht="25.5" x14ac:dyDescent="0.25">
      <c r="A111" s="290" t="s">
        <v>136</v>
      </c>
      <c r="B111" s="287" t="s">
        <v>109</v>
      </c>
      <c r="C111" s="287" t="s">
        <v>104</v>
      </c>
      <c r="D111" s="287" t="s">
        <v>693</v>
      </c>
      <c r="E111" s="287" t="s">
        <v>239</v>
      </c>
      <c r="F111" s="288">
        <f t="shared" ref="F111:G112" si="19">F112</f>
        <v>9600</v>
      </c>
      <c r="G111" s="288">
        <f t="shared" si="19"/>
        <v>9700</v>
      </c>
    </row>
    <row r="112" spans="1:7" ht="25.5" hidden="1" x14ac:dyDescent="0.25">
      <c r="A112" s="290" t="s">
        <v>479</v>
      </c>
      <c r="B112" s="287" t="s">
        <v>109</v>
      </c>
      <c r="C112" s="287" t="s">
        <v>104</v>
      </c>
      <c r="D112" s="287" t="s">
        <v>693</v>
      </c>
      <c r="E112" s="287" t="s">
        <v>426</v>
      </c>
      <c r="F112" s="288">
        <f t="shared" si="19"/>
        <v>9600</v>
      </c>
      <c r="G112" s="288">
        <f t="shared" si="19"/>
        <v>9700</v>
      </c>
    </row>
    <row r="113" spans="1:7" ht="15" x14ac:dyDescent="0.25">
      <c r="A113" s="290" t="s">
        <v>425</v>
      </c>
      <c r="B113" s="287" t="s">
        <v>109</v>
      </c>
      <c r="C113" s="287" t="s">
        <v>104</v>
      </c>
      <c r="D113" s="287" t="s">
        <v>693</v>
      </c>
      <c r="E113" s="287" t="s">
        <v>426</v>
      </c>
      <c r="F113" s="288">
        <v>9600</v>
      </c>
      <c r="G113" s="288">
        <v>9700</v>
      </c>
    </row>
    <row r="114" spans="1:7" ht="15" hidden="1" x14ac:dyDescent="0.25">
      <c r="A114" s="289" t="s">
        <v>427</v>
      </c>
      <c r="B114" s="281" t="s">
        <v>109</v>
      </c>
      <c r="C114" s="287" t="s">
        <v>104</v>
      </c>
      <c r="D114" s="287" t="s">
        <v>236</v>
      </c>
      <c r="E114" s="287" t="s">
        <v>426</v>
      </c>
      <c r="F114" s="288">
        <v>1000</v>
      </c>
      <c r="G114" s="288">
        <v>1000</v>
      </c>
    </row>
    <row r="115" spans="1:7" ht="26.25" hidden="1" x14ac:dyDescent="0.25">
      <c r="A115" s="294" t="s">
        <v>435</v>
      </c>
      <c r="B115" s="281" t="s">
        <v>109</v>
      </c>
      <c r="C115" s="287" t="s">
        <v>104</v>
      </c>
      <c r="D115" s="287" t="s">
        <v>236</v>
      </c>
      <c r="E115" s="287" t="s">
        <v>426</v>
      </c>
      <c r="F115" s="288">
        <v>2486.5100000000002</v>
      </c>
      <c r="G115" s="288">
        <v>5386.51</v>
      </c>
    </row>
    <row r="116" spans="1:7" ht="27" customHeight="1" x14ac:dyDescent="0.25">
      <c r="A116" s="283" t="s">
        <v>480</v>
      </c>
      <c r="B116" s="281" t="s">
        <v>109</v>
      </c>
      <c r="C116" s="281" t="s">
        <v>69</v>
      </c>
      <c r="D116" s="281"/>
      <c r="E116" s="281"/>
      <c r="F116" s="284">
        <f>F117+F126</f>
        <v>1271771.75</v>
      </c>
      <c r="G116" s="284">
        <f>G117+G126</f>
        <v>1088607</v>
      </c>
    </row>
    <row r="117" spans="1:7" ht="25.5" x14ac:dyDescent="0.25">
      <c r="A117" s="283" t="s">
        <v>482</v>
      </c>
      <c r="B117" s="281" t="s">
        <v>109</v>
      </c>
      <c r="C117" s="281" t="s">
        <v>70</v>
      </c>
      <c r="D117" s="281" t="s">
        <v>483</v>
      </c>
      <c r="E117" s="287"/>
      <c r="F117" s="284">
        <f>F118</f>
        <v>0</v>
      </c>
      <c r="G117" s="284">
        <f>G118</f>
        <v>0</v>
      </c>
    </row>
    <row r="118" spans="1:7" ht="26.25" x14ac:dyDescent="0.25">
      <c r="A118" s="303" t="s">
        <v>484</v>
      </c>
      <c r="B118" s="281" t="s">
        <v>109</v>
      </c>
      <c r="C118" s="281" t="s">
        <v>70</v>
      </c>
      <c r="D118" s="281" t="s">
        <v>485</v>
      </c>
      <c r="E118" s="281"/>
      <c r="F118" s="284">
        <f t="shared" ref="F118:G122" si="20">F119</f>
        <v>0</v>
      </c>
      <c r="G118" s="284">
        <f t="shared" si="20"/>
        <v>0</v>
      </c>
    </row>
    <row r="119" spans="1:7" ht="26.25" x14ac:dyDescent="0.25">
      <c r="A119" s="300" t="s">
        <v>486</v>
      </c>
      <c r="B119" s="287" t="s">
        <v>109</v>
      </c>
      <c r="C119" s="287" t="s">
        <v>70</v>
      </c>
      <c r="D119" s="287" t="s">
        <v>487</v>
      </c>
      <c r="E119" s="287"/>
      <c r="F119" s="288">
        <f t="shared" si="20"/>
        <v>0</v>
      </c>
      <c r="G119" s="288">
        <f t="shared" si="20"/>
        <v>0</v>
      </c>
    </row>
    <row r="120" spans="1:7" ht="76.5" x14ac:dyDescent="0.25">
      <c r="A120" s="301" t="s">
        <v>653</v>
      </c>
      <c r="B120" s="287" t="s">
        <v>109</v>
      </c>
      <c r="C120" s="287" t="s">
        <v>70</v>
      </c>
      <c r="D120" s="287" t="s">
        <v>488</v>
      </c>
      <c r="E120" s="287"/>
      <c r="F120" s="288">
        <f t="shared" si="20"/>
        <v>0</v>
      </c>
      <c r="G120" s="288">
        <f t="shared" si="20"/>
        <v>0</v>
      </c>
    </row>
    <row r="121" spans="1:7" ht="25.5" x14ac:dyDescent="0.25">
      <c r="A121" s="299" t="s">
        <v>466</v>
      </c>
      <c r="B121" s="287" t="s">
        <v>109</v>
      </c>
      <c r="C121" s="287" t="s">
        <v>70</v>
      </c>
      <c r="D121" s="287" t="s">
        <v>488</v>
      </c>
      <c r="E121" s="287" t="s">
        <v>239</v>
      </c>
      <c r="F121" s="288">
        <f t="shared" si="20"/>
        <v>0</v>
      </c>
      <c r="G121" s="288">
        <f t="shared" si="20"/>
        <v>0</v>
      </c>
    </row>
    <row r="122" spans="1:7" ht="25.5" hidden="1" x14ac:dyDescent="0.25">
      <c r="A122" s="299" t="s">
        <v>467</v>
      </c>
      <c r="B122" s="287" t="s">
        <v>109</v>
      </c>
      <c r="C122" s="287" t="s">
        <v>70</v>
      </c>
      <c r="D122" s="287" t="s">
        <v>488</v>
      </c>
      <c r="E122" s="287" t="s">
        <v>468</v>
      </c>
      <c r="F122" s="288">
        <f t="shared" si="20"/>
        <v>0</v>
      </c>
      <c r="G122" s="288">
        <f t="shared" si="20"/>
        <v>0</v>
      </c>
    </row>
    <row r="123" spans="1:7" ht="15" x14ac:dyDescent="0.25">
      <c r="A123" s="290" t="s">
        <v>425</v>
      </c>
      <c r="B123" s="287" t="s">
        <v>109</v>
      </c>
      <c r="C123" s="287" t="s">
        <v>70</v>
      </c>
      <c r="D123" s="287" t="s">
        <v>488</v>
      </c>
      <c r="E123" s="287" t="s">
        <v>426</v>
      </c>
      <c r="F123" s="288">
        <v>0</v>
      </c>
      <c r="G123" s="288">
        <v>0</v>
      </c>
    </row>
    <row r="124" spans="1:7" ht="26.25" hidden="1" x14ac:dyDescent="0.25">
      <c r="A124" s="294" t="s">
        <v>435</v>
      </c>
      <c r="B124" s="281" t="s">
        <v>109</v>
      </c>
      <c r="C124" s="287" t="s">
        <v>70</v>
      </c>
      <c r="D124" s="287" t="s">
        <v>488</v>
      </c>
      <c r="E124" s="287" t="s">
        <v>426</v>
      </c>
      <c r="F124" s="288">
        <v>3000</v>
      </c>
      <c r="G124" s="288">
        <v>3000</v>
      </c>
    </row>
    <row r="125" spans="1:7" ht="15" hidden="1" x14ac:dyDescent="0.25">
      <c r="A125" s="289" t="s">
        <v>481</v>
      </c>
      <c r="B125" s="281" t="s">
        <v>109</v>
      </c>
      <c r="C125" s="287" t="s">
        <v>70</v>
      </c>
      <c r="D125" s="287" t="s">
        <v>494</v>
      </c>
      <c r="E125" s="287" t="s">
        <v>426</v>
      </c>
      <c r="F125" s="288">
        <v>6000</v>
      </c>
      <c r="G125" s="288">
        <v>6000</v>
      </c>
    </row>
    <row r="126" spans="1:7" ht="41.25" customHeight="1" x14ac:dyDescent="0.25">
      <c r="A126" s="283" t="s">
        <v>689</v>
      </c>
      <c r="B126" s="281" t="s">
        <v>109</v>
      </c>
      <c r="C126" s="281" t="s">
        <v>72</v>
      </c>
      <c r="D126" s="281"/>
      <c r="E126" s="287" t="s">
        <v>451</v>
      </c>
      <c r="F126" s="284">
        <f>F127</f>
        <v>1271771.75</v>
      </c>
      <c r="G126" s="284">
        <f>G127</f>
        <v>1088607</v>
      </c>
    </row>
    <row r="127" spans="1:7" ht="25.5" x14ac:dyDescent="0.25">
      <c r="A127" s="285" t="s">
        <v>482</v>
      </c>
      <c r="B127" s="281" t="s">
        <v>109</v>
      </c>
      <c r="C127" s="281" t="s">
        <v>72</v>
      </c>
      <c r="D127" s="281" t="s">
        <v>483</v>
      </c>
      <c r="E127" s="287"/>
      <c r="F127" s="284">
        <f t="shared" ref="F127:G127" si="21">F128</f>
        <v>1271771.75</v>
      </c>
      <c r="G127" s="284">
        <f t="shared" si="21"/>
        <v>1088607</v>
      </c>
    </row>
    <row r="128" spans="1:7" ht="25.5" x14ac:dyDescent="0.25">
      <c r="A128" s="285" t="s">
        <v>495</v>
      </c>
      <c r="B128" s="281" t="s">
        <v>109</v>
      </c>
      <c r="C128" s="281" t="s">
        <v>72</v>
      </c>
      <c r="D128" s="281" t="s">
        <v>496</v>
      </c>
      <c r="E128" s="287"/>
      <c r="F128" s="284">
        <f>F129+F141+F146</f>
        <v>1271771.75</v>
      </c>
      <c r="G128" s="284">
        <f>G129+G141+G146</f>
        <v>1088607</v>
      </c>
    </row>
    <row r="129" spans="1:7" ht="25.5" x14ac:dyDescent="0.25">
      <c r="A129" s="286" t="s">
        <v>497</v>
      </c>
      <c r="B129" s="287" t="s">
        <v>109</v>
      </c>
      <c r="C129" s="287" t="s">
        <v>72</v>
      </c>
      <c r="D129" s="287" t="s">
        <v>498</v>
      </c>
      <c r="E129" s="287"/>
      <c r="F129" s="288">
        <f>F130+F133+F136</f>
        <v>1271771.75</v>
      </c>
      <c r="G129" s="288">
        <f>G130+G133+G136</f>
        <v>1088607</v>
      </c>
    </row>
    <row r="130" spans="1:7" ht="15" x14ac:dyDescent="0.25">
      <c r="A130" s="286" t="s">
        <v>500</v>
      </c>
      <c r="B130" s="287" t="s">
        <v>109</v>
      </c>
      <c r="C130" s="287" t="s">
        <v>72</v>
      </c>
      <c r="D130" s="287" t="s">
        <v>499</v>
      </c>
      <c r="E130" s="287" t="s">
        <v>501</v>
      </c>
      <c r="F130" s="288">
        <f>F131+F132</f>
        <v>1080000</v>
      </c>
      <c r="G130" s="288">
        <f>G131+G132</f>
        <v>1041600</v>
      </c>
    </row>
    <row r="131" spans="1:7" ht="15" x14ac:dyDescent="0.25">
      <c r="A131" s="286" t="s">
        <v>502</v>
      </c>
      <c r="B131" s="281" t="s">
        <v>109</v>
      </c>
      <c r="C131" s="287" t="s">
        <v>72</v>
      </c>
      <c r="D131" s="287" t="s">
        <v>499</v>
      </c>
      <c r="E131" s="287" t="s">
        <v>503</v>
      </c>
      <c r="F131" s="284">
        <v>900000</v>
      </c>
      <c r="G131" s="284">
        <v>800000</v>
      </c>
    </row>
    <row r="132" spans="1:7" ht="24" customHeight="1" x14ac:dyDescent="0.25">
      <c r="A132" s="286" t="s">
        <v>504</v>
      </c>
      <c r="B132" s="287" t="s">
        <v>109</v>
      </c>
      <c r="C132" s="291" t="s">
        <v>72</v>
      </c>
      <c r="D132" s="291" t="s">
        <v>499</v>
      </c>
      <c r="E132" s="291" t="s">
        <v>505</v>
      </c>
      <c r="F132" s="292">
        <v>180000</v>
      </c>
      <c r="G132" s="292">
        <v>241600</v>
      </c>
    </row>
    <row r="133" spans="1:7" ht="25.5" x14ac:dyDescent="0.25">
      <c r="A133" s="299" t="s">
        <v>466</v>
      </c>
      <c r="B133" s="287" t="s">
        <v>109</v>
      </c>
      <c r="C133" s="287" t="s">
        <v>72</v>
      </c>
      <c r="D133" s="291" t="s">
        <v>507</v>
      </c>
      <c r="E133" s="287" t="s">
        <v>239</v>
      </c>
      <c r="F133" s="288">
        <f>F134+F135</f>
        <v>191771.75</v>
      </c>
      <c r="G133" s="288">
        <f>G134+G135</f>
        <v>47007</v>
      </c>
    </row>
    <row r="134" spans="1:7" ht="12" customHeight="1" x14ac:dyDescent="0.25">
      <c r="A134" s="290" t="s">
        <v>425</v>
      </c>
      <c r="B134" s="287" t="s">
        <v>109</v>
      </c>
      <c r="C134" s="287" t="s">
        <v>72</v>
      </c>
      <c r="D134" s="291" t="s">
        <v>507</v>
      </c>
      <c r="E134" s="287" t="s">
        <v>426</v>
      </c>
      <c r="F134" s="288">
        <v>11771.75</v>
      </c>
      <c r="G134" s="288">
        <v>47007</v>
      </c>
    </row>
    <row r="135" spans="1:7" ht="12" customHeight="1" x14ac:dyDescent="0.25">
      <c r="A135" s="290" t="s">
        <v>686</v>
      </c>
      <c r="B135" s="287" t="s">
        <v>109</v>
      </c>
      <c r="C135" s="287" t="s">
        <v>72</v>
      </c>
      <c r="D135" s="355" t="s">
        <v>507</v>
      </c>
      <c r="E135" s="287" t="s">
        <v>674</v>
      </c>
      <c r="F135" s="288">
        <v>180000</v>
      </c>
      <c r="G135" s="288">
        <v>0</v>
      </c>
    </row>
    <row r="136" spans="1:7" ht="21" customHeight="1" x14ac:dyDescent="0.25">
      <c r="A136" s="293" t="s">
        <v>251</v>
      </c>
      <c r="B136" s="287" t="s">
        <v>109</v>
      </c>
      <c r="C136" s="287" t="s">
        <v>72</v>
      </c>
      <c r="D136" s="287" t="s">
        <v>654</v>
      </c>
      <c r="E136" s="287" t="s">
        <v>439</v>
      </c>
      <c r="F136" s="288">
        <f t="shared" ref="F136:G136" si="22">F137</f>
        <v>0</v>
      </c>
      <c r="G136" s="288">
        <f t="shared" si="22"/>
        <v>0</v>
      </c>
    </row>
    <row r="137" spans="1:7" ht="15" x14ac:dyDescent="0.25">
      <c r="A137" s="289" t="s">
        <v>445</v>
      </c>
      <c r="B137" s="287" t="s">
        <v>109</v>
      </c>
      <c r="C137" s="287" t="s">
        <v>72</v>
      </c>
      <c r="D137" s="287" t="s">
        <v>654</v>
      </c>
      <c r="E137" s="291" t="s">
        <v>446</v>
      </c>
      <c r="F137" s="288">
        <v>0</v>
      </c>
      <c r="G137" s="288">
        <v>0</v>
      </c>
    </row>
    <row r="138" spans="1:7" ht="26.25" hidden="1" x14ac:dyDescent="0.25">
      <c r="A138" s="294" t="s">
        <v>447</v>
      </c>
      <c r="B138" s="281" t="s">
        <v>109</v>
      </c>
      <c r="C138" s="287" t="s">
        <v>72</v>
      </c>
      <c r="D138" s="287" t="s">
        <v>654</v>
      </c>
      <c r="E138" s="287" t="s">
        <v>446</v>
      </c>
      <c r="F138" s="288">
        <v>200</v>
      </c>
      <c r="G138" s="288">
        <v>200</v>
      </c>
    </row>
    <row r="139" spans="1:7" ht="26.25" hidden="1" x14ac:dyDescent="0.25">
      <c r="A139" s="296" t="s">
        <v>448</v>
      </c>
      <c r="B139" s="281" t="s">
        <v>109</v>
      </c>
      <c r="C139" s="287" t="s">
        <v>72</v>
      </c>
      <c r="D139" s="287" t="s">
        <v>654</v>
      </c>
      <c r="E139" s="287" t="s">
        <v>446</v>
      </c>
      <c r="F139" s="288">
        <v>400</v>
      </c>
      <c r="G139" s="288">
        <v>400</v>
      </c>
    </row>
    <row r="140" spans="1:7" ht="15" hidden="1" x14ac:dyDescent="0.25">
      <c r="A140" s="289" t="s">
        <v>449</v>
      </c>
      <c r="B140" s="281" t="s">
        <v>109</v>
      </c>
      <c r="C140" s="287" t="s">
        <v>72</v>
      </c>
      <c r="D140" s="287" t="s">
        <v>654</v>
      </c>
      <c r="E140" s="287" t="s">
        <v>446</v>
      </c>
      <c r="F140" s="288">
        <v>200</v>
      </c>
      <c r="G140" s="288">
        <v>200</v>
      </c>
    </row>
    <row r="141" spans="1:7" ht="25.5" x14ac:dyDescent="0.25">
      <c r="A141" s="285" t="s">
        <v>495</v>
      </c>
      <c r="B141" s="281" t="s">
        <v>109</v>
      </c>
      <c r="C141" s="281" t="s">
        <v>72</v>
      </c>
      <c r="D141" s="281" t="s">
        <v>496</v>
      </c>
      <c r="E141" s="281"/>
      <c r="F141" s="284">
        <f t="shared" ref="F141:G143" si="23">F142</f>
        <v>0</v>
      </c>
      <c r="G141" s="284">
        <f t="shared" si="23"/>
        <v>0</v>
      </c>
    </row>
    <row r="142" spans="1:7" ht="25.5" x14ac:dyDescent="0.25">
      <c r="A142" s="286" t="s">
        <v>508</v>
      </c>
      <c r="B142" s="287" t="s">
        <v>109</v>
      </c>
      <c r="C142" s="287" t="s">
        <v>72</v>
      </c>
      <c r="D142" s="287" t="s">
        <v>509</v>
      </c>
      <c r="E142" s="287"/>
      <c r="F142" s="288">
        <f t="shared" si="23"/>
        <v>0</v>
      </c>
      <c r="G142" s="288">
        <f t="shared" si="23"/>
        <v>0</v>
      </c>
    </row>
    <row r="143" spans="1:7" ht="76.5" x14ac:dyDescent="0.25">
      <c r="A143" s="301" t="s">
        <v>653</v>
      </c>
      <c r="B143" s="287" t="s">
        <v>109</v>
      </c>
      <c r="C143" s="287" t="s">
        <v>72</v>
      </c>
      <c r="D143" s="287" t="s">
        <v>510</v>
      </c>
      <c r="E143" s="287"/>
      <c r="F143" s="288">
        <f t="shared" si="23"/>
        <v>0</v>
      </c>
      <c r="G143" s="288">
        <f t="shared" si="23"/>
        <v>0</v>
      </c>
    </row>
    <row r="144" spans="1:7" ht="25.5" x14ac:dyDescent="0.25">
      <c r="A144" s="299" t="s">
        <v>466</v>
      </c>
      <c r="B144" s="287" t="s">
        <v>109</v>
      </c>
      <c r="C144" s="287" t="s">
        <v>72</v>
      </c>
      <c r="D144" s="287" t="s">
        <v>510</v>
      </c>
      <c r="E144" s="287" t="s">
        <v>239</v>
      </c>
      <c r="F144" s="288">
        <f>F145</f>
        <v>0</v>
      </c>
      <c r="G144" s="288">
        <f>G145</f>
        <v>0</v>
      </c>
    </row>
    <row r="145" spans="1:7" ht="18" customHeight="1" x14ac:dyDescent="0.25">
      <c r="A145" s="290" t="s">
        <v>425</v>
      </c>
      <c r="B145" s="287" t="s">
        <v>109</v>
      </c>
      <c r="C145" s="287" t="s">
        <v>72</v>
      </c>
      <c r="D145" s="287" t="s">
        <v>510</v>
      </c>
      <c r="E145" s="287" t="s">
        <v>426</v>
      </c>
      <c r="F145" s="288">
        <v>0</v>
      </c>
      <c r="G145" s="288">
        <v>0</v>
      </c>
    </row>
    <row r="146" spans="1:7" ht="29.25" customHeight="1" x14ac:dyDescent="0.25">
      <c r="A146" s="283" t="s">
        <v>268</v>
      </c>
      <c r="B146" s="281" t="s">
        <v>109</v>
      </c>
      <c r="C146" s="281" t="s">
        <v>72</v>
      </c>
      <c r="D146" s="281" t="s">
        <v>700</v>
      </c>
      <c r="E146" s="281"/>
      <c r="F146" s="284">
        <f t="shared" ref="F146:G149" si="24">F147</f>
        <v>0</v>
      </c>
      <c r="G146" s="284">
        <f t="shared" si="24"/>
        <v>0</v>
      </c>
    </row>
    <row r="147" spans="1:7" ht="27" customHeight="1" x14ac:dyDescent="0.25">
      <c r="A147" s="289" t="s">
        <v>687</v>
      </c>
      <c r="B147" s="287" t="s">
        <v>109</v>
      </c>
      <c r="C147" s="287" t="s">
        <v>72</v>
      </c>
      <c r="D147" s="287" t="s">
        <v>489</v>
      </c>
      <c r="E147" s="287"/>
      <c r="F147" s="288">
        <f t="shared" si="24"/>
        <v>0</v>
      </c>
      <c r="G147" s="288">
        <f t="shared" si="24"/>
        <v>0</v>
      </c>
    </row>
    <row r="148" spans="1:7" ht="53.25" customHeight="1" x14ac:dyDescent="0.25">
      <c r="A148" s="289" t="s">
        <v>653</v>
      </c>
      <c r="B148" s="287" t="s">
        <v>109</v>
      </c>
      <c r="C148" s="287" t="s">
        <v>72</v>
      </c>
      <c r="D148" s="287" t="s">
        <v>490</v>
      </c>
      <c r="E148" s="287"/>
      <c r="F148" s="288">
        <f t="shared" si="24"/>
        <v>0</v>
      </c>
      <c r="G148" s="288">
        <f t="shared" si="24"/>
        <v>0</v>
      </c>
    </row>
    <row r="149" spans="1:7" ht="29.25" customHeight="1" x14ac:dyDescent="0.25">
      <c r="A149" s="309" t="s">
        <v>535</v>
      </c>
      <c r="B149" s="287" t="s">
        <v>109</v>
      </c>
      <c r="C149" s="287" t="s">
        <v>72</v>
      </c>
      <c r="D149" s="287" t="s">
        <v>490</v>
      </c>
      <c r="E149" s="287" t="s">
        <v>239</v>
      </c>
      <c r="F149" s="288">
        <f t="shared" si="24"/>
        <v>0</v>
      </c>
      <c r="G149" s="288">
        <f t="shared" si="24"/>
        <v>0</v>
      </c>
    </row>
    <row r="150" spans="1:7" ht="27" customHeight="1" x14ac:dyDescent="0.25">
      <c r="A150" s="297" t="s">
        <v>425</v>
      </c>
      <c r="B150" s="287" t="s">
        <v>109</v>
      </c>
      <c r="C150" s="287" t="s">
        <v>72</v>
      </c>
      <c r="D150" s="287" t="s">
        <v>490</v>
      </c>
      <c r="E150" s="287" t="s">
        <v>426</v>
      </c>
      <c r="F150" s="288">
        <v>0</v>
      </c>
      <c r="G150" s="288">
        <v>0</v>
      </c>
    </row>
    <row r="151" spans="1:7" ht="15" x14ac:dyDescent="0.25">
      <c r="A151" s="303" t="s">
        <v>73</v>
      </c>
      <c r="B151" s="281" t="s">
        <v>109</v>
      </c>
      <c r="C151" s="281" t="s">
        <v>74</v>
      </c>
      <c r="D151" s="287"/>
      <c r="E151" s="287"/>
      <c r="F151" s="284">
        <f>F152+F178</f>
        <v>1386830</v>
      </c>
      <c r="G151" s="284">
        <f>G152+G178</f>
        <v>1497860</v>
      </c>
    </row>
    <row r="152" spans="1:7" ht="15" x14ac:dyDescent="0.25">
      <c r="A152" s="303" t="s">
        <v>698</v>
      </c>
      <c r="B152" s="281" t="s">
        <v>109</v>
      </c>
      <c r="C152" s="281" t="s">
        <v>76</v>
      </c>
      <c r="D152" s="287"/>
      <c r="E152" s="287"/>
      <c r="F152" s="284">
        <f t="shared" ref="F152:G153" si="25">F153</f>
        <v>1386830</v>
      </c>
      <c r="G152" s="284">
        <f t="shared" si="25"/>
        <v>1497860</v>
      </c>
    </row>
    <row r="153" spans="1:7" ht="26.25" x14ac:dyDescent="0.25">
      <c r="A153" s="303" t="s">
        <v>699</v>
      </c>
      <c r="B153" s="281" t="s">
        <v>109</v>
      </c>
      <c r="C153" s="281" t="s">
        <v>76</v>
      </c>
      <c r="D153" s="281" t="s">
        <v>519</v>
      </c>
      <c r="E153" s="287"/>
      <c r="F153" s="284">
        <f t="shared" si="25"/>
        <v>1386830</v>
      </c>
      <c r="G153" s="284">
        <f t="shared" si="25"/>
        <v>1497860</v>
      </c>
    </row>
    <row r="154" spans="1:7" ht="26.25" x14ac:dyDescent="0.25">
      <c r="A154" s="303" t="s">
        <v>292</v>
      </c>
      <c r="B154" s="281" t="s">
        <v>109</v>
      </c>
      <c r="C154" s="281" t="s">
        <v>76</v>
      </c>
      <c r="D154" s="281" t="s">
        <v>520</v>
      </c>
      <c r="E154" s="281"/>
      <c r="F154" s="284">
        <f>F155+F161+F167+F172</f>
        <v>1386830</v>
      </c>
      <c r="G154" s="284">
        <f>G155+G161+G167+G172</f>
        <v>1497860</v>
      </c>
    </row>
    <row r="155" spans="1:7" ht="26.25" x14ac:dyDescent="0.25">
      <c r="A155" s="300" t="s">
        <v>521</v>
      </c>
      <c r="B155" s="287" t="s">
        <v>109</v>
      </c>
      <c r="C155" s="287" t="s">
        <v>76</v>
      </c>
      <c r="D155" s="287" t="s">
        <v>522</v>
      </c>
      <c r="E155" s="287"/>
      <c r="F155" s="288">
        <f t="shared" ref="F155:G158" si="26">F156</f>
        <v>641830</v>
      </c>
      <c r="G155" s="288">
        <f t="shared" si="26"/>
        <v>702860</v>
      </c>
    </row>
    <row r="156" spans="1:7" ht="76.5" x14ac:dyDescent="0.25">
      <c r="A156" s="301" t="s">
        <v>653</v>
      </c>
      <c r="B156" s="287" t="s">
        <v>109</v>
      </c>
      <c r="C156" s="287" t="s">
        <v>76</v>
      </c>
      <c r="D156" s="287" t="s">
        <v>523</v>
      </c>
      <c r="E156" s="287"/>
      <c r="F156" s="288">
        <f t="shared" si="26"/>
        <v>641830</v>
      </c>
      <c r="G156" s="288">
        <f t="shared" si="26"/>
        <v>702860</v>
      </c>
    </row>
    <row r="157" spans="1:7" ht="25.5" x14ac:dyDescent="0.25">
      <c r="A157" s="299" t="s">
        <v>466</v>
      </c>
      <c r="B157" s="287" t="s">
        <v>109</v>
      </c>
      <c r="C157" s="287" t="s">
        <v>76</v>
      </c>
      <c r="D157" s="287" t="s">
        <v>523</v>
      </c>
      <c r="E157" s="287" t="s">
        <v>239</v>
      </c>
      <c r="F157" s="288">
        <f t="shared" si="26"/>
        <v>641830</v>
      </c>
      <c r="G157" s="288">
        <f t="shared" si="26"/>
        <v>702860</v>
      </c>
    </row>
    <row r="158" spans="1:7" ht="25.5" hidden="1" x14ac:dyDescent="0.25">
      <c r="A158" s="299" t="s">
        <v>467</v>
      </c>
      <c r="B158" s="287" t="s">
        <v>109</v>
      </c>
      <c r="C158" s="287" t="s">
        <v>76</v>
      </c>
      <c r="D158" s="287" t="s">
        <v>523</v>
      </c>
      <c r="E158" s="287" t="s">
        <v>468</v>
      </c>
      <c r="F158" s="288">
        <f t="shared" si="26"/>
        <v>641830</v>
      </c>
      <c r="G158" s="288">
        <f t="shared" si="26"/>
        <v>702860</v>
      </c>
    </row>
    <row r="159" spans="1:7" ht="15" x14ac:dyDescent="0.25">
      <c r="A159" s="290" t="s">
        <v>425</v>
      </c>
      <c r="B159" s="287" t="s">
        <v>109</v>
      </c>
      <c r="C159" s="287" t="s">
        <v>76</v>
      </c>
      <c r="D159" s="287" t="s">
        <v>523</v>
      </c>
      <c r="E159" s="287" t="s">
        <v>426</v>
      </c>
      <c r="F159" s="288">
        <v>641830</v>
      </c>
      <c r="G159" s="288">
        <v>702860</v>
      </c>
    </row>
    <row r="160" spans="1:7" ht="15" hidden="1" x14ac:dyDescent="0.25">
      <c r="A160" s="289" t="s">
        <v>430</v>
      </c>
      <c r="B160" s="287" t="s">
        <v>109</v>
      </c>
      <c r="C160" s="287" t="s">
        <v>76</v>
      </c>
      <c r="D160" s="287" t="s">
        <v>523</v>
      </c>
      <c r="E160" s="287" t="s">
        <v>426</v>
      </c>
      <c r="F160" s="288">
        <v>576300</v>
      </c>
      <c r="G160" s="288">
        <v>539200</v>
      </c>
    </row>
    <row r="161" spans="1:7" ht="26.25" x14ac:dyDescent="0.25">
      <c r="A161" s="304" t="s">
        <v>524</v>
      </c>
      <c r="B161" s="287" t="s">
        <v>109</v>
      </c>
      <c r="C161" s="287" t="s">
        <v>76</v>
      </c>
      <c r="D161" s="287" t="s">
        <v>525</v>
      </c>
      <c r="E161" s="287"/>
      <c r="F161" s="288">
        <f t="shared" ref="F161:G164" si="27">F162</f>
        <v>600000</v>
      </c>
      <c r="G161" s="288">
        <f t="shared" si="27"/>
        <v>650000</v>
      </c>
    </row>
    <row r="162" spans="1:7" ht="76.5" x14ac:dyDescent="0.25">
      <c r="A162" s="301" t="s">
        <v>653</v>
      </c>
      <c r="B162" s="287" t="s">
        <v>109</v>
      </c>
      <c r="C162" s="287" t="s">
        <v>76</v>
      </c>
      <c r="D162" s="287" t="s">
        <v>526</v>
      </c>
      <c r="E162" s="287"/>
      <c r="F162" s="288">
        <f t="shared" si="27"/>
        <v>600000</v>
      </c>
      <c r="G162" s="288">
        <f t="shared" si="27"/>
        <v>650000</v>
      </c>
    </row>
    <row r="163" spans="1:7" ht="25.5" x14ac:dyDescent="0.25">
      <c r="A163" s="299" t="s">
        <v>466</v>
      </c>
      <c r="B163" s="287" t="s">
        <v>109</v>
      </c>
      <c r="C163" s="287" t="s">
        <v>76</v>
      </c>
      <c r="D163" s="287" t="s">
        <v>526</v>
      </c>
      <c r="E163" s="287" t="s">
        <v>239</v>
      </c>
      <c r="F163" s="288">
        <f t="shared" si="27"/>
        <v>600000</v>
      </c>
      <c r="G163" s="288">
        <f t="shared" si="27"/>
        <v>650000</v>
      </c>
    </row>
    <row r="164" spans="1:7" ht="25.5" hidden="1" x14ac:dyDescent="0.25">
      <c r="A164" s="299" t="s">
        <v>467</v>
      </c>
      <c r="B164" s="287" t="s">
        <v>109</v>
      </c>
      <c r="C164" s="287" t="s">
        <v>76</v>
      </c>
      <c r="D164" s="287" t="s">
        <v>526</v>
      </c>
      <c r="E164" s="287" t="s">
        <v>468</v>
      </c>
      <c r="F164" s="288">
        <f t="shared" si="27"/>
        <v>600000</v>
      </c>
      <c r="G164" s="288">
        <f t="shared" si="27"/>
        <v>650000</v>
      </c>
    </row>
    <row r="165" spans="1:7" ht="15" x14ac:dyDescent="0.25">
      <c r="A165" s="290" t="s">
        <v>425</v>
      </c>
      <c r="B165" s="287" t="s">
        <v>109</v>
      </c>
      <c r="C165" s="287" t="s">
        <v>76</v>
      </c>
      <c r="D165" s="287" t="s">
        <v>526</v>
      </c>
      <c r="E165" s="287" t="s">
        <v>426</v>
      </c>
      <c r="F165" s="288">
        <v>600000</v>
      </c>
      <c r="G165" s="288">
        <v>650000</v>
      </c>
    </row>
    <row r="166" spans="1:7" ht="15" hidden="1" x14ac:dyDescent="0.25">
      <c r="A166" s="289" t="s">
        <v>481</v>
      </c>
      <c r="B166" s="287" t="s">
        <v>109</v>
      </c>
      <c r="C166" s="287" t="s">
        <v>76</v>
      </c>
      <c r="D166" s="287" t="s">
        <v>526</v>
      </c>
      <c r="E166" s="287" t="s">
        <v>426</v>
      </c>
      <c r="F166" s="288">
        <v>110000</v>
      </c>
      <c r="G166" s="288">
        <v>199000</v>
      </c>
    </row>
    <row r="167" spans="1:7" ht="26.25" x14ac:dyDescent="0.25">
      <c r="A167" s="300" t="s">
        <v>527</v>
      </c>
      <c r="B167" s="287" t="s">
        <v>109</v>
      </c>
      <c r="C167" s="287" t="s">
        <v>76</v>
      </c>
      <c r="D167" s="287" t="s">
        <v>528</v>
      </c>
      <c r="E167" s="287"/>
      <c r="F167" s="288">
        <f t="shared" ref="F167:G168" si="28">F168</f>
        <v>145000</v>
      </c>
      <c r="G167" s="288">
        <f t="shared" si="28"/>
        <v>145000</v>
      </c>
    </row>
    <row r="168" spans="1:7" ht="76.5" x14ac:dyDescent="0.25">
      <c r="A168" s="301" t="s">
        <v>653</v>
      </c>
      <c r="B168" s="287" t="s">
        <v>109</v>
      </c>
      <c r="C168" s="287" t="s">
        <v>76</v>
      </c>
      <c r="D168" s="287" t="s">
        <v>529</v>
      </c>
      <c r="E168" s="287"/>
      <c r="F168" s="288">
        <f t="shared" si="28"/>
        <v>145000</v>
      </c>
      <c r="G168" s="288">
        <f t="shared" si="28"/>
        <v>145000</v>
      </c>
    </row>
    <row r="169" spans="1:7" ht="25.5" x14ac:dyDescent="0.25">
      <c r="A169" s="299" t="s">
        <v>466</v>
      </c>
      <c r="B169" s="287" t="s">
        <v>109</v>
      </c>
      <c r="C169" s="287" t="s">
        <v>76</v>
      </c>
      <c r="D169" s="287" t="s">
        <v>529</v>
      </c>
      <c r="E169" s="287" t="s">
        <v>239</v>
      </c>
      <c r="F169" s="288">
        <f>F170+F171</f>
        <v>145000</v>
      </c>
      <c r="G169" s="288">
        <f>G170+G171</f>
        <v>145000</v>
      </c>
    </row>
    <row r="170" spans="1:7" ht="15.75" customHeight="1" x14ac:dyDescent="0.25">
      <c r="A170" s="290" t="s">
        <v>425</v>
      </c>
      <c r="B170" s="287" t="s">
        <v>109</v>
      </c>
      <c r="C170" s="287" t="s">
        <v>76</v>
      </c>
      <c r="D170" s="287" t="s">
        <v>529</v>
      </c>
      <c r="E170" s="287" t="s">
        <v>426</v>
      </c>
      <c r="F170" s="288">
        <v>20000</v>
      </c>
      <c r="G170" s="288">
        <v>20000</v>
      </c>
    </row>
    <row r="171" spans="1:7" ht="15.75" customHeight="1" x14ac:dyDescent="0.25">
      <c r="A171" s="356" t="s">
        <v>686</v>
      </c>
      <c r="B171" s="287" t="s">
        <v>109</v>
      </c>
      <c r="C171" s="287" t="s">
        <v>76</v>
      </c>
      <c r="D171" s="287" t="s">
        <v>529</v>
      </c>
      <c r="E171" s="287" t="s">
        <v>674</v>
      </c>
      <c r="F171" s="288">
        <v>125000</v>
      </c>
      <c r="G171" s="288">
        <v>125000</v>
      </c>
    </row>
    <row r="172" spans="1:7" ht="26.25" customHeight="1" x14ac:dyDescent="0.25">
      <c r="A172" s="353" t="s">
        <v>266</v>
      </c>
      <c r="B172" s="287" t="s">
        <v>109</v>
      </c>
      <c r="C172" s="287" t="s">
        <v>76</v>
      </c>
      <c r="D172" s="287" t="s">
        <v>697</v>
      </c>
      <c r="E172" s="287"/>
      <c r="F172" s="288">
        <f t="shared" ref="F172:G176" si="29">F173</f>
        <v>0</v>
      </c>
      <c r="G172" s="288">
        <f t="shared" si="29"/>
        <v>0</v>
      </c>
    </row>
    <row r="173" spans="1:7" ht="27.75" customHeight="1" x14ac:dyDescent="0.25">
      <c r="A173" s="357" t="s">
        <v>274</v>
      </c>
      <c r="B173" s="287" t="s">
        <v>109</v>
      </c>
      <c r="C173" s="287" t="s">
        <v>76</v>
      </c>
      <c r="D173" s="287" t="s">
        <v>684</v>
      </c>
      <c r="E173" s="287"/>
      <c r="F173" s="288">
        <f t="shared" si="29"/>
        <v>0</v>
      </c>
      <c r="G173" s="288">
        <f t="shared" si="29"/>
        <v>0</v>
      </c>
    </row>
    <row r="174" spans="1:7" ht="56.25" customHeight="1" x14ac:dyDescent="0.25">
      <c r="A174" s="357" t="s">
        <v>492</v>
      </c>
      <c r="B174" s="287" t="s">
        <v>109</v>
      </c>
      <c r="C174" s="287" t="s">
        <v>76</v>
      </c>
      <c r="D174" s="287" t="s">
        <v>493</v>
      </c>
      <c r="E174" s="287"/>
      <c r="F174" s="288">
        <f t="shared" si="29"/>
        <v>0</v>
      </c>
      <c r="G174" s="288">
        <f t="shared" si="29"/>
        <v>0</v>
      </c>
    </row>
    <row r="175" spans="1:7" ht="63.75" customHeight="1" x14ac:dyDescent="0.25">
      <c r="A175" s="357" t="s">
        <v>653</v>
      </c>
      <c r="B175" s="287" t="s">
        <v>109</v>
      </c>
      <c r="C175" s="287" t="s">
        <v>76</v>
      </c>
      <c r="D175" s="287" t="s">
        <v>494</v>
      </c>
      <c r="E175" s="287"/>
      <c r="F175" s="288">
        <f t="shared" si="29"/>
        <v>0</v>
      </c>
      <c r="G175" s="288">
        <f t="shared" si="29"/>
        <v>0</v>
      </c>
    </row>
    <row r="176" spans="1:7" ht="24" customHeight="1" x14ac:dyDescent="0.25">
      <c r="A176" s="299" t="s">
        <v>466</v>
      </c>
      <c r="B176" s="287" t="s">
        <v>109</v>
      </c>
      <c r="C176" s="287" t="s">
        <v>76</v>
      </c>
      <c r="D176" s="287" t="s">
        <v>494</v>
      </c>
      <c r="E176" s="287" t="s">
        <v>239</v>
      </c>
      <c r="F176" s="288">
        <f t="shared" si="29"/>
        <v>0</v>
      </c>
      <c r="G176" s="288">
        <f t="shared" si="29"/>
        <v>0</v>
      </c>
    </row>
    <row r="177" spans="1:7" ht="15.75" customHeight="1" x14ac:dyDescent="0.25">
      <c r="A177" s="290" t="s">
        <v>425</v>
      </c>
      <c r="B177" s="287" t="s">
        <v>109</v>
      </c>
      <c r="C177" s="287" t="s">
        <v>76</v>
      </c>
      <c r="D177" s="287" t="s">
        <v>494</v>
      </c>
      <c r="E177" s="287" t="s">
        <v>426</v>
      </c>
      <c r="F177" s="288">
        <v>0</v>
      </c>
      <c r="G177" s="288">
        <v>0</v>
      </c>
    </row>
    <row r="178" spans="1:7" ht="26.25" x14ac:dyDescent="0.25">
      <c r="A178" s="340" t="s">
        <v>661</v>
      </c>
      <c r="B178" s="281" t="s">
        <v>109</v>
      </c>
      <c r="C178" s="281" t="s">
        <v>131</v>
      </c>
      <c r="D178" s="341"/>
      <c r="E178" s="291"/>
      <c r="F178" s="284">
        <f t="shared" ref="F178:G183" si="30">F179</f>
        <v>0</v>
      </c>
      <c r="G178" s="284">
        <f t="shared" si="30"/>
        <v>0</v>
      </c>
    </row>
    <row r="179" spans="1:7" ht="26.25" x14ac:dyDescent="0.25">
      <c r="A179" s="342" t="s">
        <v>662</v>
      </c>
      <c r="B179" s="281" t="s">
        <v>109</v>
      </c>
      <c r="C179" s="281" t="s">
        <v>131</v>
      </c>
      <c r="D179" s="341" t="s">
        <v>171</v>
      </c>
      <c r="E179" s="291"/>
      <c r="F179" s="284">
        <f t="shared" si="30"/>
        <v>0</v>
      </c>
      <c r="G179" s="284">
        <f t="shared" si="30"/>
        <v>0</v>
      </c>
    </row>
    <row r="180" spans="1:7" ht="26.25" hidden="1" x14ac:dyDescent="0.25">
      <c r="A180" s="340" t="s">
        <v>307</v>
      </c>
      <c r="B180" s="281" t="s">
        <v>109</v>
      </c>
      <c r="C180" s="281" t="s">
        <v>131</v>
      </c>
      <c r="D180" s="341" t="s">
        <v>663</v>
      </c>
      <c r="E180" s="291"/>
      <c r="F180" s="284">
        <f t="shared" si="30"/>
        <v>0</v>
      </c>
      <c r="G180" s="284">
        <f t="shared" si="30"/>
        <v>0</v>
      </c>
    </row>
    <row r="181" spans="1:7" ht="26.25" x14ac:dyDescent="0.25">
      <c r="A181" s="351" t="s">
        <v>664</v>
      </c>
      <c r="B181" s="287" t="s">
        <v>109</v>
      </c>
      <c r="C181" s="287" t="s">
        <v>131</v>
      </c>
      <c r="D181" s="343" t="s">
        <v>668</v>
      </c>
      <c r="E181" s="291"/>
      <c r="F181" s="288">
        <f t="shared" si="30"/>
        <v>0</v>
      </c>
      <c r="G181" s="288">
        <f t="shared" si="30"/>
        <v>0</v>
      </c>
    </row>
    <row r="182" spans="1:7" ht="76.5" x14ac:dyDescent="0.25">
      <c r="A182" s="301" t="s">
        <v>653</v>
      </c>
      <c r="B182" s="291" t="s">
        <v>109</v>
      </c>
      <c r="C182" s="291" t="s">
        <v>131</v>
      </c>
      <c r="D182" s="343" t="s">
        <v>669</v>
      </c>
      <c r="E182" s="291"/>
      <c r="F182" s="288">
        <f t="shared" si="30"/>
        <v>0</v>
      </c>
      <c r="G182" s="288">
        <f t="shared" si="30"/>
        <v>0</v>
      </c>
    </row>
    <row r="183" spans="1:7" ht="25.5" x14ac:dyDescent="0.25">
      <c r="A183" s="289" t="s">
        <v>136</v>
      </c>
      <c r="B183" s="287" t="s">
        <v>109</v>
      </c>
      <c r="C183" s="287" t="s">
        <v>131</v>
      </c>
      <c r="D183" s="343" t="s">
        <v>669</v>
      </c>
      <c r="E183" s="291" t="s">
        <v>239</v>
      </c>
      <c r="F183" s="288">
        <f t="shared" si="30"/>
        <v>0</v>
      </c>
      <c r="G183" s="288">
        <f t="shared" si="30"/>
        <v>0</v>
      </c>
    </row>
    <row r="184" spans="1:7" ht="15" x14ac:dyDescent="0.25">
      <c r="A184" s="289" t="s">
        <v>425</v>
      </c>
      <c r="B184" s="287" t="s">
        <v>109</v>
      </c>
      <c r="C184" s="287" t="s">
        <v>131</v>
      </c>
      <c r="D184" s="343" t="s">
        <v>669</v>
      </c>
      <c r="E184" s="291" t="s">
        <v>426</v>
      </c>
      <c r="F184" s="288">
        <v>0</v>
      </c>
      <c r="G184" s="288">
        <v>0</v>
      </c>
    </row>
    <row r="185" spans="1:7" ht="15" hidden="1" x14ac:dyDescent="0.25">
      <c r="A185" s="289" t="s">
        <v>431</v>
      </c>
      <c r="B185" s="287" t="s">
        <v>109</v>
      </c>
      <c r="C185" s="287" t="s">
        <v>131</v>
      </c>
      <c r="D185" s="343" t="s">
        <v>665</v>
      </c>
      <c r="E185" s="291" t="s">
        <v>426</v>
      </c>
      <c r="F185" s="288">
        <v>1000</v>
      </c>
      <c r="G185" s="288">
        <v>1000</v>
      </c>
    </row>
    <row r="186" spans="1:7" ht="15" x14ac:dyDescent="0.25">
      <c r="A186" s="303" t="s">
        <v>77</v>
      </c>
      <c r="B186" s="281" t="s">
        <v>109</v>
      </c>
      <c r="C186" s="281" t="s">
        <v>78</v>
      </c>
      <c r="D186" s="287"/>
      <c r="E186" s="287"/>
      <c r="F186" s="284">
        <f t="shared" ref="F186:G186" si="31">F187+F202</f>
        <v>1100240</v>
      </c>
      <c r="G186" s="284">
        <f t="shared" si="31"/>
        <v>950240</v>
      </c>
    </row>
    <row r="187" spans="1:7" ht="15" x14ac:dyDescent="0.25">
      <c r="A187" s="303" t="s">
        <v>79</v>
      </c>
      <c r="B187" s="281" t="s">
        <v>109</v>
      </c>
      <c r="C187" s="281" t="s">
        <v>80</v>
      </c>
      <c r="D187" s="287"/>
      <c r="E187" s="287"/>
      <c r="F187" s="284">
        <f t="shared" ref="F187:G187" si="32">F192</f>
        <v>0</v>
      </c>
      <c r="G187" s="284">
        <f t="shared" si="32"/>
        <v>0</v>
      </c>
    </row>
    <row r="188" spans="1:7" ht="77.25" hidden="1" x14ac:dyDescent="0.25">
      <c r="A188" s="303" t="s">
        <v>544</v>
      </c>
      <c r="B188" s="281" t="s">
        <v>109</v>
      </c>
      <c r="C188" s="281" t="s">
        <v>80</v>
      </c>
      <c r="D188" s="281" t="s">
        <v>545</v>
      </c>
      <c r="E188" s="287"/>
      <c r="F188" s="284">
        <f t="shared" ref="F188:G197" si="33">F189</f>
        <v>0</v>
      </c>
      <c r="G188" s="284">
        <f t="shared" si="33"/>
        <v>0</v>
      </c>
    </row>
    <row r="189" spans="1:7" ht="25.5" hidden="1" x14ac:dyDescent="0.25">
      <c r="A189" s="289" t="s">
        <v>177</v>
      </c>
      <c r="B189" s="281" t="s">
        <v>109</v>
      </c>
      <c r="C189" s="287" t="s">
        <v>80</v>
      </c>
      <c r="D189" s="287" t="s">
        <v>545</v>
      </c>
      <c r="E189" s="287" t="s">
        <v>239</v>
      </c>
      <c r="F189" s="284">
        <f t="shared" si="33"/>
        <v>0</v>
      </c>
      <c r="G189" s="284">
        <f t="shared" si="33"/>
        <v>0</v>
      </c>
    </row>
    <row r="190" spans="1:7" ht="25.5" hidden="1" x14ac:dyDescent="0.25">
      <c r="A190" s="289" t="s">
        <v>546</v>
      </c>
      <c r="B190" s="281" t="s">
        <v>109</v>
      </c>
      <c r="C190" s="287" t="s">
        <v>80</v>
      </c>
      <c r="D190" s="287" t="s">
        <v>545</v>
      </c>
      <c r="E190" s="287" t="s">
        <v>468</v>
      </c>
      <c r="F190" s="284">
        <f t="shared" si="33"/>
        <v>0</v>
      </c>
      <c r="G190" s="284">
        <f t="shared" si="33"/>
        <v>0</v>
      </c>
    </row>
    <row r="191" spans="1:7" ht="15" hidden="1" x14ac:dyDescent="0.25">
      <c r="A191" s="289" t="s">
        <v>425</v>
      </c>
      <c r="B191" s="281" t="s">
        <v>109</v>
      </c>
      <c r="C191" s="287" t="s">
        <v>80</v>
      </c>
      <c r="D191" s="287" t="s">
        <v>545</v>
      </c>
      <c r="E191" s="287" t="s">
        <v>426</v>
      </c>
      <c r="F191" s="284">
        <f t="shared" si="33"/>
        <v>0</v>
      </c>
      <c r="G191" s="284">
        <f t="shared" si="33"/>
        <v>0</v>
      </c>
    </row>
    <row r="192" spans="1:7" ht="39" x14ac:dyDescent="0.25">
      <c r="A192" s="311" t="s">
        <v>547</v>
      </c>
      <c r="B192" s="281" t="s">
        <v>109</v>
      </c>
      <c r="C192" s="281" t="s">
        <v>80</v>
      </c>
      <c r="D192" s="281" t="s">
        <v>548</v>
      </c>
      <c r="E192" s="287"/>
      <c r="F192" s="284">
        <f t="shared" si="33"/>
        <v>0</v>
      </c>
      <c r="G192" s="284">
        <f t="shared" si="33"/>
        <v>0</v>
      </c>
    </row>
    <row r="193" spans="1:7" ht="26.25" x14ac:dyDescent="0.25">
      <c r="A193" s="303" t="s">
        <v>312</v>
      </c>
      <c r="B193" s="281" t="s">
        <v>109</v>
      </c>
      <c r="C193" s="281" t="s">
        <v>80</v>
      </c>
      <c r="D193" s="281" t="s">
        <v>549</v>
      </c>
      <c r="E193" s="287"/>
      <c r="F193" s="284">
        <f t="shared" si="33"/>
        <v>0</v>
      </c>
      <c r="G193" s="284">
        <f t="shared" si="33"/>
        <v>0</v>
      </c>
    </row>
    <row r="194" spans="1:7" ht="39" x14ac:dyDescent="0.25">
      <c r="A194" s="300" t="s">
        <v>666</v>
      </c>
      <c r="B194" s="287" t="s">
        <v>109</v>
      </c>
      <c r="C194" s="287" t="s">
        <v>80</v>
      </c>
      <c r="D194" s="287" t="s">
        <v>550</v>
      </c>
      <c r="E194" s="287"/>
      <c r="F194" s="288">
        <f t="shared" si="33"/>
        <v>0</v>
      </c>
      <c r="G194" s="288">
        <f t="shared" si="33"/>
        <v>0</v>
      </c>
    </row>
    <row r="195" spans="1:7" ht="76.5" x14ac:dyDescent="0.25">
      <c r="A195" s="301" t="s">
        <v>653</v>
      </c>
      <c r="B195" s="287" t="s">
        <v>109</v>
      </c>
      <c r="C195" s="287" t="s">
        <v>80</v>
      </c>
      <c r="D195" s="287" t="s">
        <v>551</v>
      </c>
      <c r="E195" s="287"/>
      <c r="F195" s="288">
        <f t="shared" si="33"/>
        <v>0</v>
      </c>
      <c r="G195" s="288">
        <f t="shared" si="33"/>
        <v>0</v>
      </c>
    </row>
    <row r="196" spans="1:7" ht="25.5" x14ac:dyDescent="0.25">
      <c r="A196" s="299" t="s">
        <v>466</v>
      </c>
      <c r="B196" s="287" t="s">
        <v>109</v>
      </c>
      <c r="C196" s="287" t="s">
        <v>80</v>
      </c>
      <c r="D196" s="287" t="s">
        <v>551</v>
      </c>
      <c r="E196" s="287" t="s">
        <v>239</v>
      </c>
      <c r="F196" s="288">
        <f t="shared" si="33"/>
        <v>0</v>
      </c>
      <c r="G196" s="288">
        <f t="shared" si="33"/>
        <v>0</v>
      </c>
    </row>
    <row r="197" spans="1:7" ht="25.5" hidden="1" x14ac:dyDescent="0.25">
      <c r="A197" s="299" t="s">
        <v>467</v>
      </c>
      <c r="B197" s="287" t="s">
        <v>109</v>
      </c>
      <c r="C197" s="287" t="s">
        <v>80</v>
      </c>
      <c r="D197" s="287" t="s">
        <v>551</v>
      </c>
      <c r="E197" s="287" t="s">
        <v>468</v>
      </c>
      <c r="F197" s="288">
        <f t="shared" si="33"/>
        <v>0</v>
      </c>
      <c r="G197" s="288">
        <f t="shared" si="33"/>
        <v>0</v>
      </c>
    </row>
    <row r="198" spans="1:7" ht="15" x14ac:dyDescent="0.25">
      <c r="A198" s="290" t="s">
        <v>425</v>
      </c>
      <c r="B198" s="287" t="s">
        <v>109</v>
      </c>
      <c r="C198" s="287" t="s">
        <v>80</v>
      </c>
      <c r="D198" s="287" t="s">
        <v>551</v>
      </c>
      <c r="E198" s="287" t="s">
        <v>426</v>
      </c>
      <c r="F198" s="288">
        <v>0</v>
      </c>
      <c r="G198" s="288">
        <v>0</v>
      </c>
    </row>
    <row r="199" spans="1:7" ht="15" hidden="1" x14ac:dyDescent="0.25">
      <c r="A199" s="289" t="s">
        <v>431</v>
      </c>
      <c r="B199" s="281" t="s">
        <v>109</v>
      </c>
      <c r="C199" s="281" t="s">
        <v>80</v>
      </c>
      <c r="D199" s="287" t="s">
        <v>551</v>
      </c>
      <c r="E199" s="287" t="s">
        <v>426</v>
      </c>
      <c r="F199" s="288">
        <v>10000</v>
      </c>
      <c r="G199" s="288">
        <v>10000</v>
      </c>
    </row>
    <row r="200" spans="1:7" ht="15" hidden="1" x14ac:dyDescent="0.25">
      <c r="A200" s="289" t="s">
        <v>518</v>
      </c>
      <c r="B200" s="281" t="s">
        <v>109</v>
      </c>
      <c r="C200" s="287" t="s">
        <v>80</v>
      </c>
      <c r="D200" s="287" t="s">
        <v>551</v>
      </c>
      <c r="E200" s="287" t="s">
        <v>426</v>
      </c>
      <c r="F200" s="288">
        <v>20000</v>
      </c>
      <c r="G200" s="288">
        <v>20000</v>
      </c>
    </row>
    <row r="201" spans="1:7" ht="15" hidden="1" x14ac:dyDescent="0.25">
      <c r="A201" s="293" t="s">
        <v>433</v>
      </c>
      <c r="B201" s="281" t="s">
        <v>109</v>
      </c>
      <c r="C201" s="287" t="s">
        <v>80</v>
      </c>
      <c r="D201" s="287" t="s">
        <v>551</v>
      </c>
      <c r="E201" s="287" t="s">
        <v>426</v>
      </c>
      <c r="F201" s="288"/>
      <c r="G201" s="288"/>
    </row>
    <row r="202" spans="1:7" ht="15" x14ac:dyDescent="0.25">
      <c r="A202" s="283" t="s">
        <v>92</v>
      </c>
      <c r="B202" s="281" t="s">
        <v>109</v>
      </c>
      <c r="C202" s="281" t="s">
        <v>93</v>
      </c>
      <c r="D202" s="281"/>
      <c r="E202" s="287" t="s">
        <v>451</v>
      </c>
      <c r="F202" s="284">
        <f>F203+F251</f>
        <v>1100240</v>
      </c>
      <c r="G202" s="284">
        <f>G203+G251</f>
        <v>950240</v>
      </c>
    </row>
    <row r="203" spans="1:7" ht="39" x14ac:dyDescent="0.25">
      <c r="A203" s="311" t="s">
        <v>547</v>
      </c>
      <c r="B203" s="281" t="s">
        <v>109</v>
      </c>
      <c r="C203" s="281" t="s">
        <v>93</v>
      </c>
      <c r="D203" s="281" t="s">
        <v>548</v>
      </c>
      <c r="E203" s="287"/>
      <c r="F203" s="284">
        <f>F204</f>
        <v>688240</v>
      </c>
      <c r="G203" s="284">
        <f>G204</f>
        <v>538240</v>
      </c>
    </row>
    <row r="204" spans="1:7" ht="15" x14ac:dyDescent="0.25">
      <c r="A204" s="311" t="s">
        <v>552</v>
      </c>
      <c r="B204" s="281" t="s">
        <v>109</v>
      </c>
      <c r="C204" s="281" t="s">
        <v>93</v>
      </c>
      <c r="D204" s="281" t="s">
        <v>553</v>
      </c>
      <c r="E204" s="287"/>
      <c r="F204" s="284">
        <f t="shared" ref="F204:G204" si="34">F205+F220+F238+F244</f>
        <v>688240</v>
      </c>
      <c r="G204" s="284">
        <f t="shared" si="34"/>
        <v>538240</v>
      </c>
    </row>
    <row r="205" spans="1:7" ht="26.25" x14ac:dyDescent="0.25">
      <c r="A205" s="300" t="s">
        <v>554</v>
      </c>
      <c r="B205" s="287" t="s">
        <v>109</v>
      </c>
      <c r="C205" s="287" t="s">
        <v>93</v>
      </c>
      <c r="D205" s="287" t="s">
        <v>555</v>
      </c>
      <c r="E205" s="287"/>
      <c r="F205" s="288">
        <f t="shared" ref="F205:G208" si="35">F206</f>
        <v>558240</v>
      </c>
      <c r="G205" s="288">
        <f t="shared" si="35"/>
        <v>408240</v>
      </c>
    </row>
    <row r="206" spans="1:7" ht="76.5" x14ac:dyDescent="0.25">
      <c r="A206" s="301" t="s">
        <v>653</v>
      </c>
      <c r="B206" s="287" t="s">
        <v>109</v>
      </c>
      <c r="C206" s="287" t="s">
        <v>93</v>
      </c>
      <c r="D206" s="287" t="s">
        <v>556</v>
      </c>
      <c r="E206" s="287"/>
      <c r="F206" s="288">
        <f t="shared" si="35"/>
        <v>558240</v>
      </c>
      <c r="G206" s="288">
        <f t="shared" si="35"/>
        <v>408240</v>
      </c>
    </row>
    <row r="207" spans="1:7" ht="25.5" x14ac:dyDescent="0.25">
      <c r="A207" s="299" t="s">
        <v>466</v>
      </c>
      <c r="B207" s="287" t="s">
        <v>109</v>
      </c>
      <c r="C207" s="287" t="s">
        <v>93</v>
      </c>
      <c r="D207" s="287" t="s">
        <v>556</v>
      </c>
      <c r="E207" s="287" t="s">
        <v>239</v>
      </c>
      <c r="F207" s="288">
        <f>F208+F219</f>
        <v>558240</v>
      </c>
      <c r="G207" s="288">
        <f>G208+G219</f>
        <v>408240</v>
      </c>
    </row>
    <row r="208" spans="1:7" ht="25.5" hidden="1" x14ac:dyDescent="0.25">
      <c r="A208" s="299" t="s">
        <v>467</v>
      </c>
      <c r="B208" s="287" t="s">
        <v>109</v>
      </c>
      <c r="C208" s="287" t="s">
        <v>93</v>
      </c>
      <c r="D208" s="287" t="s">
        <v>556</v>
      </c>
      <c r="E208" s="287" t="s">
        <v>468</v>
      </c>
      <c r="F208" s="288">
        <f t="shared" si="35"/>
        <v>408240</v>
      </c>
      <c r="G208" s="288">
        <f t="shared" si="35"/>
        <v>408240</v>
      </c>
    </row>
    <row r="209" spans="1:7" ht="15" x14ac:dyDescent="0.25">
      <c r="A209" s="290" t="s">
        <v>425</v>
      </c>
      <c r="B209" s="287" t="s">
        <v>109</v>
      </c>
      <c r="C209" s="287" t="s">
        <v>93</v>
      </c>
      <c r="D209" s="287" t="s">
        <v>556</v>
      </c>
      <c r="E209" s="287" t="s">
        <v>426</v>
      </c>
      <c r="F209" s="288">
        <v>408240</v>
      </c>
      <c r="G209" s="288">
        <v>408240</v>
      </c>
    </row>
    <row r="210" spans="1:7" ht="15" hidden="1" x14ac:dyDescent="0.25">
      <c r="A210" s="289" t="s">
        <v>428</v>
      </c>
      <c r="B210" s="281" t="s">
        <v>109</v>
      </c>
      <c r="C210" s="287" t="s">
        <v>93</v>
      </c>
      <c r="D210" s="287" t="s">
        <v>556</v>
      </c>
      <c r="E210" s="287" t="s">
        <v>426</v>
      </c>
      <c r="F210" s="288">
        <v>280000</v>
      </c>
      <c r="G210" s="288">
        <v>280000</v>
      </c>
    </row>
    <row r="211" spans="1:7" ht="15" hidden="1" x14ac:dyDescent="0.25">
      <c r="A211" s="289" t="s">
        <v>429</v>
      </c>
      <c r="B211" s="281" t="s">
        <v>109</v>
      </c>
      <c r="C211" s="287" t="s">
        <v>93</v>
      </c>
      <c r="D211" s="287" t="s">
        <v>556</v>
      </c>
      <c r="E211" s="287" t="s">
        <v>426</v>
      </c>
      <c r="F211" s="288">
        <v>30000</v>
      </c>
      <c r="G211" s="288">
        <v>30000</v>
      </c>
    </row>
    <row r="212" spans="1:7" ht="26.25" hidden="1" x14ac:dyDescent="0.25">
      <c r="A212" s="294" t="s">
        <v>436</v>
      </c>
      <c r="B212" s="281" t="s">
        <v>109</v>
      </c>
      <c r="C212" s="287" t="s">
        <v>93</v>
      </c>
      <c r="D212" s="287" t="s">
        <v>561</v>
      </c>
      <c r="E212" s="291" t="s">
        <v>426</v>
      </c>
      <c r="F212" s="288"/>
      <c r="G212" s="288"/>
    </row>
    <row r="213" spans="1:7" ht="25.5" hidden="1" x14ac:dyDescent="0.25">
      <c r="A213" s="314" t="s">
        <v>562</v>
      </c>
      <c r="B213" s="281" t="s">
        <v>109</v>
      </c>
      <c r="C213" s="281" t="s">
        <v>93</v>
      </c>
      <c r="D213" s="281" t="s">
        <v>563</v>
      </c>
      <c r="E213" s="281"/>
      <c r="F213" s="284">
        <f t="shared" ref="F213:G247" si="36">F214</f>
        <v>35000</v>
      </c>
      <c r="G213" s="284">
        <f t="shared" si="36"/>
        <v>35000</v>
      </c>
    </row>
    <row r="214" spans="1:7" ht="76.5" hidden="1" x14ac:dyDescent="0.25">
      <c r="A214" s="308" t="s">
        <v>472</v>
      </c>
      <c r="B214" s="281" t="s">
        <v>109</v>
      </c>
      <c r="C214" s="281" t="s">
        <v>93</v>
      </c>
      <c r="D214" s="281" t="s">
        <v>564</v>
      </c>
      <c r="E214" s="281"/>
      <c r="F214" s="284">
        <f t="shared" si="36"/>
        <v>35000</v>
      </c>
      <c r="G214" s="284">
        <f t="shared" si="36"/>
        <v>35000</v>
      </c>
    </row>
    <row r="215" spans="1:7" ht="25.5" hidden="1" x14ac:dyDescent="0.25">
      <c r="A215" s="309" t="s">
        <v>535</v>
      </c>
      <c r="B215" s="281" t="s">
        <v>109</v>
      </c>
      <c r="C215" s="281" t="s">
        <v>93</v>
      </c>
      <c r="D215" s="281" t="s">
        <v>564</v>
      </c>
      <c r="E215" s="281" t="s">
        <v>239</v>
      </c>
      <c r="F215" s="284">
        <f t="shared" si="36"/>
        <v>35000</v>
      </c>
      <c r="G215" s="284">
        <f t="shared" si="36"/>
        <v>35000</v>
      </c>
    </row>
    <row r="216" spans="1:7" ht="38.25" hidden="1" x14ac:dyDescent="0.25">
      <c r="A216" s="309" t="s">
        <v>467</v>
      </c>
      <c r="B216" s="281" t="s">
        <v>109</v>
      </c>
      <c r="C216" s="281" t="s">
        <v>93</v>
      </c>
      <c r="D216" s="281" t="s">
        <v>564</v>
      </c>
      <c r="E216" s="281" t="s">
        <v>468</v>
      </c>
      <c r="F216" s="284">
        <f t="shared" si="36"/>
        <v>35000</v>
      </c>
      <c r="G216" s="284">
        <f t="shared" si="36"/>
        <v>35000</v>
      </c>
    </row>
    <row r="217" spans="1:7" ht="15" hidden="1" x14ac:dyDescent="0.25">
      <c r="A217" s="297" t="s">
        <v>425</v>
      </c>
      <c r="B217" s="281" t="s">
        <v>109</v>
      </c>
      <c r="C217" s="281" t="s">
        <v>93</v>
      </c>
      <c r="D217" s="281" t="s">
        <v>564</v>
      </c>
      <c r="E217" s="281" t="s">
        <v>426</v>
      </c>
      <c r="F217" s="284">
        <f t="shared" si="36"/>
        <v>35000</v>
      </c>
      <c r="G217" s="284">
        <f t="shared" si="36"/>
        <v>35000</v>
      </c>
    </row>
    <row r="218" spans="1:7" ht="15" hidden="1" x14ac:dyDescent="0.25">
      <c r="A218" s="289" t="s">
        <v>431</v>
      </c>
      <c r="B218" s="281" t="s">
        <v>109</v>
      </c>
      <c r="C218" s="287" t="s">
        <v>93</v>
      </c>
      <c r="D218" s="287" t="s">
        <v>556</v>
      </c>
      <c r="E218" s="287" t="s">
        <v>426</v>
      </c>
      <c r="F218" s="288">
        <v>35000</v>
      </c>
      <c r="G218" s="288">
        <v>35000</v>
      </c>
    </row>
    <row r="219" spans="1:7" ht="15" x14ac:dyDescent="0.25">
      <c r="A219" s="289" t="s">
        <v>686</v>
      </c>
      <c r="B219" s="281" t="s">
        <v>109</v>
      </c>
      <c r="C219" s="287" t="s">
        <v>93</v>
      </c>
      <c r="D219" s="287" t="s">
        <v>556</v>
      </c>
      <c r="E219" s="287" t="s">
        <v>674</v>
      </c>
      <c r="F219" s="288">
        <v>150000</v>
      </c>
      <c r="G219" s="288">
        <v>0</v>
      </c>
    </row>
    <row r="220" spans="1:7" ht="26.25" x14ac:dyDescent="0.25">
      <c r="A220" s="322" t="s">
        <v>557</v>
      </c>
      <c r="B220" s="287" t="s">
        <v>109</v>
      </c>
      <c r="C220" s="287" t="s">
        <v>93</v>
      </c>
      <c r="D220" s="287" t="s">
        <v>558</v>
      </c>
      <c r="E220" s="287"/>
      <c r="F220" s="288">
        <f t="shared" ref="F220:G220" si="37">F221</f>
        <v>130000</v>
      </c>
      <c r="G220" s="288">
        <f t="shared" si="37"/>
        <v>130000</v>
      </c>
    </row>
    <row r="221" spans="1:7" ht="26.25" hidden="1" x14ac:dyDescent="0.25">
      <c r="A221" s="294" t="s">
        <v>657</v>
      </c>
      <c r="B221" s="287" t="s">
        <v>109</v>
      </c>
      <c r="C221" s="287" t="s">
        <v>93</v>
      </c>
      <c r="D221" s="287" t="s">
        <v>559</v>
      </c>
      <c r="E221" s="287"/>
      <c r="F221" s="288">
        <f t="shared" ref="F221:G221" si="38">F222+F229</f>
        <v>130000</v>
      </c>
      <c r="G221" s="288">
        <f t="shared" si="38"/>
        <v>130000</v>
      </c>
    </row>
    <row r="222" spans="1:7" ht="63.75" hidden="1" x14ac:dyDescent="0.25">
      <c r="A222" s="286" t="s">
        <v>235</v>
      </c>
      <c r="B222" s="287" t="s">
        <v>109</v>
      </c>
      <c r="C222" s="287" t="s">
        <v>93</v>
      </c>
      <c r="D222" s="287" t="s">
        <v>560</v>
      </c>
      <c r="E222" s="287" t="s">
        <v>237</v>
      </c>
      <c r="F222" s="288">
        <f t="shared" ref="F222:G222" si="39">F223</f>
        <v>130000</v>
      </c>
      <c r="G222" s="288">
        <f t="shared" si="39"/>
        <v>130000</v>
      </c>
    </row>
    <row r="223" spans="1:7" ht="15" x14ac:dyDescent="0.25">
      <c r="A223" s="286" t="s">
        <v>500</v>
      </c>
      <c r="B223" s="287" t="s">
        <v>109</v>
      </c>
      <c r="C223" s="287" t="s">
        <v>93</v>
      </c>
      <c r="D223" s="287" t="s">
        <v>560</v>
      </c>
      <c r="E223" s="287" t="s">
        <v>501</v>
      </c>
      <c r="F223" s="288">
        <f t="shared" ref="F223:G223" si="40">F224+F227</f>
        <v>130000</v>
      </c>
      <c r="G223" s="288">
        <f t="shared" si="40"/>
        <v>130000</v>
      </c>
    </row>
    <row r="224" spans="1:7" ht="15" x14ac:dyDescent="0.25">
      <c r="A224" s="286" t="s">
        <v>502</v>
      </c>
      <c r="B224" s="287" t="s">
        <v>109</v>
      </c>
      <c r="C224" s="287" t="s">
        <v>93</v>
      </c>
      <c r="D224" s="287" t="s">
        <v>560</v>
      </c>
      <c r="E224" s="287" t="s">
        <v>503</v>
      </c>
      <c r="F224" s="288">
        <v>100000</v>
      </c>
      <c r="G224" s="288">
        <v>100000</v>
      </c>
    </row>
    <row r="225" spans="1:7" ht="15" hidden="1" x14ac:dyDescent="0.25">
      <c r="A225" s="289" t="s">
        <v>408</v>
      </c>
      <c r="B225" s="287" t="s">
        <v>109</v>
      </c>
      <c r="C225" s="287" t="s">
        <v>93</v>
      </c>
      <c r="D225" s="287" t="s">
        <v>560</v>
      </c>
      <c r="E225" s="287" t="s">
        <v>503</v>
      </c>
      <c r="F225" s="288">
        <v>200000</v>
      </c>
      <c r="G225" s="288">
        <v>200000</v>
      </c>
    </row>
    <row r="226" spans="1:7" ht="25.5" hidden="1" x14ac:dyDescent="0.25">
      <c r="A226" s="290" t="s">
        <v>409</v>
      </c>
      <c r="B226" s="287" t="s">
        <v>109</v>
      </c>
      <c r="C226" s="287" t="s">
        <v>93</v>
      </c>
      <c r="D226" s="287" t="s">
        <v>560</v>
      </c>
      <c r="E226" s="291" t="s">
        <v>503</v>
      </c>
      <c r="F226" s="292">
        <v>5000</v>
      </c>
      <c r="G226" s="292">
        <v>5000</v>
      </c>
    </row>
    <row r="227" spans="1:7" ht="38.25" x14ac:dyDescent="0.25">
      <c r="A227" s="286" t="s">
        <v>504</v>
      </c>
      <c r="B227" s="287" t="s">
        <v>109</v>
      </c>
      <c r="C227" s="287" t="s">
        <v>93</v>
      </c>
      <c r="D227" s="287" t="s">
        <v>560</v>
      </c>
      <c r="E227" s="291" t="s">
        <v>505</v>
      </c>
      <c r="F227" s="292">
        <v>30000</v>
      </c>
      <c r="G227" s="380">
        <v>30000</v>
      </c>
    </row>
    <row r="228" spans="1:7" ht="15" hidden="1" x14ac:dyDescent="0.25">
      <c r="A228" s="289" t="s">
        <v>418</v>
      </c>
      <c r="B228" s="287" t="s">
        <v>109</v>
      </c>
      <c r="C228" s="287" t="s">
        <v>93</v>
      </c>
      <c r="D228" s="287" t="s">
        <v>560</v>
      </c>
      <c r="E228" s="287" t="s">
        <v>505</v>
      </c>
      <c r="F228" s="288">
        <v>60400</v>
      </c>
      <c r="G228" s="288">
        <v>60400</v>
      </c>
    </row>
    <row r="229" spans="1:7" ht="38.25" hidden="1" x14ac:dyDescent="0.25">
      <c r="A229" s="289" t="s">
        <v>183</v>
      </c>
      <c r="B229" s="287" t="s">
        <v>109</v>
      </c>
      <c r="C229" s="287" t="s">
        <v>93</v>
      </c>
      <c r="D229" s="287" t="s">
        <v>561</v>
      </c>
      <c r="E229" s="287"/>
      <c r="F229" s="288">
        <f t="shared" ref="F229:G231" si="41">F230</f>
        <v>0</v>
      </c>
      <c r="G229" s="288">
        <f t="shared" si="41"/>
        <v>0</v>
      </c>
    </row>
    <row r="230" spans="1:7" ht="25.5" x14ac:dyDescent="0.25">
      <c r="A230" s="299" t="s">
        <v>466</v>
      </c>
      <c r="B230" s="287" t="s">
        <v>109</v>
      </c>
      <c r="C230" s="287" t="s">
        <v>93</v>
      </c>
      <c r="D230" s="287" t="s">
        <v>561</v>
      </c>
      <c r="E230" s="287" t="s">
        <v>239</v>
      </c>
      <c r="F230" s="288">
        <f t="shared" si="41"/>
        <v>0</v>
      </c>
      <c r="G230" s="288">
        <f t="shared" si="41"/>
        <v>0</v>
      </c>
    </row>
    <row r="231" spans="1:7" ht="25.5" hidden="1" x14ac:dyDescent="0.25">
      <c r="A231" s="299" t="s">
        <v>467</v>
      </c>
      <c r="B231" s="287" t="s">
        <v>109</v>
      </c>
      <c r="C231" s="287" t="s">
        <v>93</v>
      </c>
      <c r="D231" s="287" t="s">
        <v>561</v>
      </c>
      <c r="E231" s="287" t="s">
        <v>468</v>
      </c>
      <c r="F231" s="288">
        <f t="shared" si="41"/>
        <v>0</v>
      </c>
      <c r="G231" s="288">
        <f t="shared" si="41"/>
        <v>0</v>
      </c>
    </row>
    <row r="232" spans="1:7" ht="15" x14ac:dyDescent="0.25">
      <c r="A232" s="290" t="s">
        <v>425</v>
      </c>
      <c r="B232" s="287" t="s">
        <v>109</v>
      </c>
      <c r="C232" s="287" t="s">
        <v>93</v>
      </c>
      <c r="D232" s="287" t="s">
        <v>561</v>
      </c>
      <c r="E232" s="287" t="s">
        <v>426</v>
      </c>
      <c r="F232" s="288">
        <v>0</v>
      </c>
      <c r="G232" s="288">
        <v>0</v>
      </c>
    </row>
    <row r="233" spans="1:7" ht="15" hidden="1" x14ac:dyDescent="0.25">
      <c r="A233" s="289" t="s">
        <v>430</v>
      </c>
      <c r="B233" s="281" t="s">
        <v>109</v>
      </c>
      <c r="C233" s="287" t="s">
        <v>93</v>
      </c>
      <c r="D233" s="287" t="s">
        <v>561</v>
      </c>
      <c r="E233" s="287" t="s">
        <v>426</v>
      </c>
      <c r="F233" s="288">
        <v>5000</v>
      </c>
      <c r="G233" s="288">
        <v>5000</v>
      </c>
    </row>
    <row r="234" spans="1:7" ht="15" hidden="1" x14ac:dyDescent="0.25">
      <c r="A234" s="289" t="s">
        <v>432</v>
      </c>
      <c r="B234" s="287" t="s">
        <v>109</v>
      </c>
      <c r="C234" s="287" t="s">
        <v>93</v>
      </c>
      <c r="D234" s="287" t="s">
        <v>561</v>
      </c>
      <c r="E234" s="287" t="s">
        <v>426</v>
      </c>
      <c r="F234" s="288">
        <v>70000</v>
      </c>
      <c r="G234" s="288">
        <v>70000</v>
      </c>
    </row>
    <row r="235" spans="1:7" ht="15" hidden="1" x14ac:dyDescent="0.25">
      <c r="A235" s="289" t="s">
        <v>518</v>
      </c>
      <c r="B235" s="287" t="s">
        <v>109</v>
      </c>
      <c r="C235" s="287" t="s">
        <v>93</v>
      </c>
      <c r="D235" s="287" t="s">
        <v>561</v>
      </c>
      <c r="E235" s="287" t="s">
        <v>426</v>
      </c>
      <c r="F235" s="284"/>
      <c r="G235" s="284"/>
    </row>
    <row r="236" spans="1:7" ht="15" hidden="1" x14ac:dyDescent="0.25">
      <c r="A236" s="293" t="s">
        <v>433</v>
      </c>
      <c r="B236" s="287" t="s">
        <v>109</v>
      </c>
      <c r="C236" s="287" t="s">
        <v>93</v>
      </c>
      <c r="D236" s="287" t="s">
        <v>561</v>
      </c>
      <c r="E236" s="287" t="s">
        <v>426</v>
      </c>
      <c r="F236" s="288"/>
      <c r="G236" s="288"/>
    </row>
    <row r="237" spans="1:7" ht="26.25" hidden="1" x14ac:dyDescent="0.25">
      <c r="A237" s="294" t="s">
        <v>435</v>
      </c>
      <c r="B237" s="287" t="s">
        <v>109</v>
      </c>
      <c r="C237" s="287" t="s">
        <v>93</v>
      </c>
      <c r="D237" s="287" t="s">
        <v>561</v>
      </c>
      <c r="E237" s="291" t="s">
        <v>426</v>
      </c>
      <c r="F237" s="288">
        <v>20000</v>
      </c>
      <c r="G237" s="288">
        <v>20000</v>
      </c>
    </row>
    <row r="238" spans="1:7" ht="25.5" x14ac:dyDescent="0.25">
      <c r="A238" s="313" t="s">
        <v>565</v>
      </c>
      <c r="B238" s="287" t="s">
        <v>109</v>
      </c>
      <c r="C238" s="287" t="s">
        <v>93</v>
      </c>
      <c r="D238" s="287" t="s">
        <v>566</v>
      </c>
      <c r="E238" s="287"/>
      <c r="F238" s="288">
        <f t="shared" si="36"/>
        <v>0</v>
      </c>
      <c r="G238" s="288">
        <f t="shared" si="36"/>
        <v>0</v>
      </c>
    </row>
    <row r="239" spans="1:7" ht="76.5" x14ac:dyDescent="0.25">
      <c r="A239" s="301" t="s">
        <v>653</v>
      </c>
      <c r="B239" s="287" t="s">
        <v>109</v>
      </c>
      <c r="C239" s="287" t="s">
        <v>93</v>
      </c>
      <c r="D239" s="287" t="s">
        <v>567</v>
      </c>
      <c r="E239" s="287"/>
      <c r="F239" s="288">
        <f t="shared" si="36"/>
        <v>0</v>
      </c>
      <c r="G239" s="288">
        <f t="shared" si="36"/>
        <v>0</v>
      </c>
    </row>
    <row r="240" spans="1:7" ht="25.5" x14ac:dyDescent="0.25">
      <c r="A240" s="299" t="s">
        <v>466</v>
      </c>
      <c r="B240" s="287" t="s">
        <v>109</v>
      </c>
      <c r="C240" s="287" t="s">
        <v>93</v>
      </c>
      <c r="D240" s="287" t="s">
        <v>567</v>
      </c>
      <c r="E240" s="287" t="s">
        <v>239</v>
      </c>
      <c r="F240" s="288">
        <f t="shared" si="36"/>
        <v>0</v>
      </c>
      <c r="G240" s="288">
        <f t="shared" si="36"/>
        <v>0</v>
      </c>
    </row>
    <row r="241" spans="1:7" ht="25.5" hidden="1" x14ac:dyDescent="0.25">
      <c r="A241" s="299" t="s">
        <v>467</v>
      </c>
      <c r="B241" s="287" t="s">
        <v>109</v>
      </c>
      <c r="C241" s="287" t="s">
        <v>93</v>
      </c>
      <c r="D241" s="287" t="s">
        <v>567</v>
      </c>
      <c r="E241" s="287" t="s">
        <v>468</v>
      </c>
      <c r="F241" s="288">
        <f t="shared" si="36"/>
        <v>0</v>
      </c>
      <c r="G241" s="288">
        <f t="shared" si="36"/>
        <v>0</v>
      </c>
    </row>
    <row r="242" spans="1:7" ht="15" x14ac:dyDescent="0.25">
      <c r="A242" s="290" t="s">
        <v>425</v>
      </c>
      <c r="B242" s="287" t="s">
        <v>109</v>
      </c>
      <c r="C242" s="287" t="s">
        <v>93</v>
      </c>
      <c r="D242" s="287" t="s">
        <v>567</v>
      </c>
      <c r="E242" s="287" t="s">
        <v>426</v>
      </c>
      <c r="F242" s="288">
        <v>0</v>
      </c>
      <c r="G242" s="288">
        <v>0</v>
      </c>
    </row>
    <row r="243" spans="1:7" ht="15" hidden="1" x14ac:dyDescent="0.25">
      <c r="A243" s="289" t="s">
        <v>431</v>
      </c>
      <c r="B243" s="281" t="s">
        <v>109</v>
      </c>
      <c r="C243" s="287" t="s">
        <v>93</v>
      </c>
      <c r="D243" s="287" t="s">
        <v>567</v>
      </c>
      <c r="E243" s="287" t="s">
        <v>426</v>
      </c>
      <c r="F243" s="288">
        <v>3000</v>
      </c>
      <c r="G243" s="288">
        <v>3000</v>
      </c>
    </row>
    <row r="244" spans="1:7" ht="38.25" hidden="1" x14ac:dyDescent="0.25">
      <c r="A244" s="314" t="s">
        <v>568</v>
      </c>
      <c r="B244" s="281" t="s">
        <v>109</v>
      </c>
      <c r="C244" s="281" t="s">
        <v>93</v>
      </c>
      <c r="D244" s="281" t="s">
        <v>569</v>
      </c>
      <c r="E244" s="281"/>
      <c r="F244" s="284">
        <f t="shared" si="36"/>
        <v>0</v>
      </c>
      <c r="G244" s="284">
        <f t="shared" si="36"/>
        <v>0</v>
      </c>
    </row>
    <row r="245" spans="1:7" ht="76.5" hidden="1" x14ac:dyDescent="0.25">
      <c r="A245" s="308" t="s">
        <v>653</v>
      </c>
      <c r="B245" s="281" t="s">
        <v>109</v>
      </c>
      <c r="C245" s="281" t="s">
        <v>93</v>
      </c>
      <c r="D245" s="281" t="s">
        <v>570</v>
      </c>
      <c r="E245" s="281"/>
      <c r="F245" s="284">
        <f t="shared" si="36"/>
        <v>0</v>
      </c>
      <c r="G245" s="284">
        <f t="shared" si="36"/>
        <v>0</v>
      </c>
    </row>
    <row r="246" spans="1:7" ht="25.5" hidden="1" x14ac:dyDescent="0.25">
      <c r="A246" s="309" t="s">
        <v>535</v>
      </c>
      <c r="B246" s="281" t="s">
        <v>109</v>
      </c>
      <c r="C246" s="281" t="s">
        <v>93</v>
      </c>
      <c r="D246" s="281" t="s">
        <v>570</v>
      </c>
      <c r="E246" s="281" t="s">
        <v>239</v>
      </c>
      <c r="F246" s="284">
        <f t="shared" si="36"/>
        <v>0</v>
      </c>
      <c r="G246" s="284">
        <f t="shared" si="36"/>
        <v>0</v>
      </c>
    </row>
    <row r="247" spans="1:7" ht="38.25" hidden="1" x14ac:dyDescent="0.25">
      <c r="A247" s="309" t="s">
        <v>467</v>
      </c>
      <c r="B247" s="281" t="s">
        <v>109</v>
      </c>
      <c r="C247" s="281" t="s">
        <v>93</v>
      </c>
      <c r="D247" s="281" t="s">
        <v>570</v>
      </c>
      <c r="E247" s="281" t="s">
        <v>468</v>
      </c>
      <c r="F247" s="284">
        <f t="shared" si="36"/>
        <v>0</v>
      </c>
      <c r="G247" s="284">
        <f t="shared" si="36"/>
        <v>0</v>
      </c>
    </row>
    <row r="248" spans="1:7" ht="15" hidden="1" x14ac:dyDescent="0.25">
      <c r="A248" s="297" t="s">
        <v>425</v>
      </c>
      <c r="B248" s="281" t="s">
        <v>109</v>
      </c>
      <c r="C248" s="281" t="s">
        <v>93</v>
      </c>
      <c r="D248" s="281" t="s">
        <v>570</v>
      </c>
      <c r="E248" s="281" t="s">
        <v>426</v>
      </c>
      <c r="F248" s="284">
        <f t="shared" ref="F248:G248" si="42">F249</f>
        <v>0</v>
      </c>
      <c r="G248" s="284">
        <f t="shared" si="42"/>
        <v>0</v>
      </c>
    </row>
    <row r="249" spans="1:7" ht="15" hidden="1" x14ac:dyDescent="0.25">
      <c r="A249" s="289" t="s">
        <v>430</v>
      </c>
      <c r="B249" s="281" t="s">
        <v>109</v>
      </c>
      <c r="C249" s="287" t="s">
        <v>93</v>
      </c>
      <c r="D249" s="287" t="s">
        <v>570</v>
      </c>
      <c r="E249" s="287" t="s">
        <v>426</v>
      </c>
      <c r="F249" s="288"/>
      <c r="G249" s="288"/>
    </row>
    <row r="250" spans="1:7" ht="15" hidden="1" x14ac:dyDescent="0.25">
      <c r="A250" s="289" t="s">
        <v>518</v>
      </c>
      <c r="B250" s="281" t="s">
        <v>109</v>
      </c>
      <c r="C250" s="287" t="s">
        <v>93</v>
      </c>
      <c r="D250" s="287" t="s">
        <v>571</v>
      </c>
      <c r="E250" s="287" t="s">
        <v>426</v>
      </c>
      <c r="F250" s="288"/>
      <c r="G250" s="288"/>
    </row>
    <row r="251" spans="1:7" ht="39" x14ac:dyDescent="0.25">
      <c r="A251" s="305" t="s">
        <v>511</v>
      </c>
      <c r="B251" s="281" t="s">
        <v>109</v>
      </c>
      <c r="C251" s="281" t="s">
        <v>93</v>
      </c>
      <c r="D251" s="306" t="s">
        <v>512</v>
      </c>
      <c r="E251" s="287"/>
      <c r="F251" s="284">
        <f t="shared" ref="F251:G256" si="43">F252</f>
        <v>412000</v>
      </c>
      <c r="G251" s="284">
        <f t="shared" si="43"/>
        <v>412000</v>
      </c>
    </row>
    <row r="252" spans="1:7" ht="26.25" x14ac:dyDescent="0.25">
      <c r="A252" s="305" t="s">
        <v>382</v>
      </c>
      <c r="B252" s="281" t="s">
        <v>109</v>
      </c>
      <c r="C252" s="281" t="s">
        <v>93</v>
      </c>
      <c r="D252" s="306" t="s">
        <v>513</v>
      </c>
      <c r="E252" s="287"/>
      <c r="F252" s="284">
        <f t="shared" si="43"/>
        <v>412000</v>
      </c>
      <c r="G252" s="284">
        <f t="shared" si="43"/>
        <v>412000</v>
      </c>
    </row>
    <row r="253" spans="1:7" ht="39" x14ac:dyDescent="0.25">
      <c r="A253" s="312" t="s">
        <v>514</v>
      </c>
      <c r="B253" s="287" t="s">
        <v>109</v>
      </c>
      <c r="C253" s="287" t="s">
        <v>93</v>
      </c>
      <c r="D253" s="315" t="s">
        <v>515</v>
      </c>
      <c r="E253" s="287"/>
      <c r="F253" s="288">
        <f t="shared" si="43"/>
        <v>412000</v>
      </c>
      <c r="G253" s="288">
        <f t="shared" si="43"/>
        <v>412000</v>
      </c>
    </row>
    <row r="254" spans="1:7" ht="25.5" x14ac:dyDescent="0.25">
      <c r="A254" s="289" t="s">
        <v>516</v>
      </c>
      <c r="B254" s="287" t="s">
        <v>109</v>
      </c>
      <c r="C254" s="287" t="s">
        <v>93</v>
      </c>
      <c r="D254" s="315" t="s">
        <v>517</v>
      </c>
      <c r="E254" s="287"/>
      <c r="F254" s="288">
        <f t="shared" si="43"/>
        <v>412000</v>
      </c>
      <c r="G254" s="288">
        <f t="shared" si="43"/>
        <v>412000</v>
      </c>
    </row>
    <row r="255" spans="1:7" ht="25.5" x14ac:dyDescent="0.25">
      <c r="A255" s="299" t="s">
        <v>466</v>
      </c>
      <c r="B255" s="287" t="s">
        <v>109</v>
      </c>
      <c r="C255" s="287" t="s">
        <v>93</v>
      </c>
      <c r="D255" s="315" t="s">
        <v>517</v>
      </c>
      <c r="E255" s="287" t="s">
        <v>239</v>
      </c>
      <c r="F255" s="288">
        <f t="shared" si="43"/>
        <v>412000</v>
      </c>
      <c r="G255" s="288">
        <f t="shared" si="43"/>
        <v>412000</v>
      </c>
    </row>
    <row r="256" spans="1:7" ht="25.5" hidden="1" x14ac:dyDescent="0.25">
      <c r="A256" s="299" t="s">
        <v>467</v>
      </c>
      <c r="B256" s="287" t="s">
        <v>109</v>
      </c>
      <c r="C256" s="287" t="s">
        <v>93</v>
      </c>
      <c r="D256" s="315" t="s">
        <v>517</v>
      </c>
      <c r="E256" s="287" t="s">
        <v>468</v>
      </c>
      <c r="F256" s="288">
        <f t="shared" si="43"/>
        <v>412000</v>
      </c>
      <c r="G256" s="288">
        <f t="shared" si="43"/>
        <v>412000</v>
      </c>
    </row>
    <row r="257" spans="1:7" ht="15" x14ac:dyDescent="0.25">
      <c r="A257" s="290" t="s">
        <v>425</v>
      </c>
      <c r="B257" s="287" t="s">
        <v>109</v>
      </c>
      <c r="C257" s="287" t="s">
        <v>93</v>
      </c>
      <c r="D257" s="315" t="s">
        <v>517</v>
      </c>
      <c r="E257" s="287" t="s">
        <v>426</v>
      </c>
      <c r="F257" s="288">
        <v>412000</v>
      </c>
      <c r="G257" s="288">
        <v>412000</v>
      </c>
    </row>
    <row r="258" spans="1:7" ht="15" hidden="1" x14ac:dyDescent="0.25">
      <c r="A258" s="289" t="s">
        <v>430</v>
      </c>
      <c r="B258" s="281" t="s">
        <v>109</v>
      </c>
      <c r="C258" s="287" t="s">
        <v>93</v>
      </c>
      <c r="D258" s="315" t="s">
        <v>517</v>
      </c>
      <c r="E258" s="287" t="s">
        <v>426</v>
      </c>
      <c r="F258" s="288">
        <v>443144</v>
      </c>
      <c r="G258" s="288">
        <v>443144</v>
      </c>
    </row>
    <row r="259" spans="1:7" ht="15" x14ac:dyDescent="0.25">
      <c r="A259" s="283" t="s">
        <v>81</v>
      </c>
      <c r="B259" s="281" t="s">
        <v>109</v>
      </c>
      <c r="C259" s="281" t="s">
        <v>82</v>
      </c>
      <c r="D259" s="287"/>
      <c r="E259" s="287"/>
      <c r="F259" s="284">
        <f t="shared" ref="F259:G259" si="44">F260+F277</f>
        <v>0</v>
      </c>
      <c r="G259" s="284">
        <f t="shared" si="44"/>
        <v>0</v>
      </c>
    </row>
    <row r="260" spans="1:7" ht="25.5" x14ac:dyDescent="0.25">
      <c r="A260" s="314" t="s">
        <v>222</v>
      </c>
      <c r="B260" s="281" t="s">
        <v>109</v>
      </c>
      <c r="C260" s="281" t="s">
        <v>223</v>
      </c>
      <c r="D260" s="287"/>
      <c r="E260" s="287"/>
      <c r="F260" s="284">
        <f t="shared" ref="F260:G260" si="45">F261+F269</f>
        <v>0</v>
      </c>
      <c r="G260" s="284">
        <f t="shared" si="45"/>
        <v>0</v>
      </c>
    </row>
    <row r="261" spans="1:7" ht="25.5" x14ac:dyDescent="0.25">
      <c r="A261" s="285" t="s">
        <v>242</v>
      </c>
      <c r="B261" s="281" t="s">
        <v>109</v>
      </c>
      <c r="C261" s="281" t="s">
        <v>223</v>
      </c>
      <c r="D261" s="306" t="s">
        <v>397</v>
      </c>
      <c r="E261" s="287"/>
      <c r="F261" s="284">
        <f t="shared" ref="F261:G266" si="46">F262</f>
        <v>0</v>
      </c>
      <c r="G261" s="284">
        <f t="shared" si="46"/>
        <v>0</v>
      </c>
    </row>
    <row r="262" spans="1:7" ht="15" x14ac:dyDescent="0.25">
      <c r="A262" s="314" t="s">
        <v>263</v>
      </c>
      <c r="B262" s="281" t="s">
        <v>109</v>
      </c>
      <c r="C262" s="281" t="s">
        <v>223</v>
      </c>
      <c r="D262" s="306" t="s">
        <v>572</v>
      </c>
      <c r="E262" s="287"/>
      <c r="F262" s="284">
        <f t="shared" si="46"/>
        <v>0</v>
      </c>
      <c r="G262" s="284">
        <f t="shared" si="46"/>
        <v>0</v>
      </c>
    </row>
    <row r="263" spans="1:7" ht="25.5" x14ac:dyDescent="0.25">
      <c r="A263" s="313" t="s">
        <v>573</v>
      </c>
      <c r="B263" s="287" t="s">
        <v>109</v>
      </c>
      <c r="C263" s="287" t="s">
        <v>223</v>
      </c>
      <c r="D263" s="315" t="s">
        <v>574</v>
      </c>
      <c r="E263" s="287"/>
      <c r="F263" s="288">
        <f t="shared" si="46"/>
        <v>0</v>
      </c>
      <c r="G263" s="288">
        <f t="shared" si="46"/>
        <v>0</v>
      </c>
    </row>
    <row r="264" spans="1:7" ht="76.5" x14ac:dyDescent="0.25">
      <c r="A264" s="301" t="s">
        <v>653</v>
      </c>
      <c r="B264" s="287" t="s">
        <v>109</v>
      </c>
      <c r="C264" s="287" t="s">
        <v>223</v>
      </c>
      <c r="D264" s="315" t="s">
        <v>575</v>
      </c>
      <c r="E264" s="287"/>
      <c r="F264" s="288">
        <f t="shared" si="46"/>
        <v>0</v>
      </c>
      <c r="G264" s="288">
        <f t="shared" si="46"/>
        <v>0</v>
      </c>
    </row>
    <row r="265" spans="1:7" ht="25.5" x14ac:dyDescent="0.25">
      <c r="A265" s="299" t="s">
        <v>466</v>
      </c>
      <c r="B265" s="287" t="s">
        <v>109</v>
      </c>
      <c r="C265" s="287" t="s">
        <v>223</v>
      </c>
      <c r="D265" s="315" t="s">
        <v>575</v>
      </c>
      <c r="E265" s="287" t="s">
        <v>239</v>
      </c>
      <c r="F265" s="288">
        <f t="shared" si="46"/>
        <v>0</v>
      </c>
      <c r="G265" s="288">
        <f t="shared" si="46"/>
        <v>0</v>
      </c>
    </row>
    <row r="266" spans="1:7" ht="25.5" hidden="1" x14ac:dyDescent="0.25">
      <c r="A266" s="299" t="s">
        <v>467</v>
      </c>
      <c r="B266" s="287" t="s">
        <v>109</v>
      </c>
      <c r="C266" s="287" t="s">
        <v>223</v>
      </c>
      <c r="D266" s="315" t="s">
        <v>575</v>
      </c>
      <c r="E266" s="287" t="s">
        <v>468</v>
      </c>
      <c r="F266" s="288">
        <f t="shared" si="46"/>
        <v>0</v>
      </c>
      <c r="G266" s="288">
        <f t="shared" si="46"/>
        <v>0</v>
      </c>
    </row>
    <row r="267" spans="1:7" ht="15" x14ac:dyDescent="0.25">
      <c r="A267" s="290" t="s">
        <v>425</v>
      </c>
      <c r="B267" s="287" t="s">
        <v>109</v>
      </c>
      <c r="C267" s="287" t="s">
        <v>223</v>
      </c>
      <c r="D267" s="315" t="s">
        <v>575</v>
      </c>
      <c r="E267" s="287" t="s">
        <v>426</v>
      </c>
      <c r="F267" s="288">
        <v>0</v>
      </c>
      <c r="G267" s="288">
        <v>0</v>
      </c>
    </row>
    <row r="268" spans="1:7" ht="15" hidden="1" x14ac:dyDescent="0.25">
      <c r="A268" s="302" t="s">
        <v>431</v>
      </c>
      <c r="B268" s="281" t="s">
        <v>109</v>
      </c>
      <c r="C268" s="287" t="s">
        <v>223</v>
      </c>
      <c r="D268" s="315" t="s">
        <v>575</v>
      </c>
      <c r="E268" s="287" t="s">
        <v>426</v>
      </c>
      <c r="F268" s="288">
        <v>32000</v>
      </c>
      <c r="G268" s="288">
        <v>32000</v>
      </c>
    </row>
    <row r="269" spans="1:7" ht="26.25" x14ac:dyDescent="0.25">
      <c r="A269" s="303" t="s">
        <v>576</v>
      </c>
      <c r="B269" s="281" t="s">
        <v>109</v>
      </c>
      <c r="C269" s="281" t="s">
        <v>223</v>
      </c>
      <c r="D269" s="281" t="s">
        <v>577</v>
      </c>
      <c r="E269" s="287"/>
      <c r="F269" s="284">
        <f t="shared" ref="F269:G274" si="47">F270</f>
        <v>0</v>
      </c>
      <c r="G269" s="284">
        <f t="shared" si="47"/>
        <v>0</v>
      </c>
    </row>
    <row r="270" spans="1:7" ht="25.5" x14ac:dyDescent="0.25">
      <c r="A270" s="314" t="s">
        <v>354</v>
      </c>
      <c r="B270" s="281" t="s">
        <v>109</v>
      </c>
      <c r="C270" s="281" t="s">
        <v>223</v>
      </c>
      <c r="D270" s="281" t="s">
        <v>578</v>
      </c>
      <c r="E270" s="287"/>
      <c r="F270" s="284">
        <f t="shared" si="47"/>
        <v>0</v>
      </c>
      <c r="G270" s="284">
        <f t="shared" si="47"/>
        <v>0</v>
      </c>
    </row>
    <row r="271" spans="1:7" ht="25.5" x14ac:dyDescent="0.25">
      <c r="A271" s="313" t="s">
        <v>573</v>
      </c>
      <c r="B271" s="287" t="s">
        <v>109</v>
      </c>
      <c r="C271" s="287" t="s">
        <v>223</v>
      </c>
      <c r="D271" s="287" t="s">
        <v>579</v>
      </c>
      <c r="E271" s="287"/>
      <c r="F271" s="288">
        <f t="shared" si="47"/>
        <v>0</v>
      </c>
      <c r="G271" s="288">
        <f t="shared" si="47"/>
        <v>0</v>
      </c>
    </row>
    <row r="272" spans="1:7" ht="76.5" x14ac:dyDescent="0.25">
      <c r="A272" s="301" t="s">
        <v>653</v>
      </c>
      <c r="B272" s="287" t="s">
        <v>109</v>
      </c>
      <c r="C272" s="287" t="s">
        <v>223</v>
      </c>
      <c r="D272" s="287" t="s">
        <v>580</v>
      </c>
      <c r="E272" s="287"/>
      <c r="F272" s="288">
        <f t="shared" si="47"/>
        <v>0</v>
      </c>
      <c r="G272" s="288">
        <f t="shared" si="47"/>
        <v>0</v>
      </c>
    </row>
    <row r="273" spans="1:7" ht="25.5" x14ac:dyDescent="0.25">
      <c r="A273" s="299" t="s">
        <v>466</v>
      </c>
      <c r="B273" s="287" t="s">
        <v>109</v>
      </c>
      <c r="C273" s="287" t="s">
        <v>223</v>
      </c>
      <c r="D273" s="287" t="s">
        <v>580</v>
      </c>
      <c r="E273" s="287" t="s">
        <v>239</v>
      </c>
      <c r="F273" s="288">
        <f t="shared" si="47"/>
        <v>0</v>
      </c>
      <c r="G273" s="288">
        <f t="shared" si="47"/>
        <v>0</v>
      </c>
    </row>
    <row r="274" spans="1:7" ht="25.5" hidden="1" x14ac:dyDescent="0.25">
      <c r="A274" s="299" t="s">
        <v>467</v>
      </c>
      <c r="B274" s="287" t="s">
        <v>109</v>
      </c>
      <c r="C274" s="287" t="s">
        <v>223</v>
      </c>
      <c r="D274" s="287" t="s">
        <v>580</v>
      </c>
      <c r="E274" s="287" t="s">
        <v>468</v>
      </c>
      <c r="F274" s="288">
        <f t="shared" si="47"/>
        <v>0</v>
      </c>
      <c r="G274" s="288">
        <f t="shared" si="47"/>
        <v>0</v>
      </c>
    </row>
    <row r="275" spans="1:7" ht="15" x14ac:dyDescent="0.25">
      <c r="A275" s="290" t="s">
        <v>425</v>
      </c>
      <c r="B275" s="287" t="s">
        <v>109</v>
      </c>
      <c r="C275" s="287" t="s">
        <v>223</v>
      </c>
      <c r="D275" s="287" t="s">
        <v>580</v>
      </c>
      <c r="E275" s="287" t="s">
        <v>426</v>
      </c>
      <c r="F275" s="288">
        <v>0</v>
      </c>
      <c r="G275" s="288">
        <v>0</v>
      </c>
    </row>
    <row r="276" spans="1:7" ht="15" hidden="1" x14ac:dyDescent="0.25">
      <c r="A276" s="302" t="s">
        <v>431</v>
      </c>
      <c r="B276" s="281" t="s">
        <v>109</v>
      </c>
      <c r="C276" s="287" t="s">
        <v>223</v>
      </c>
      <c r="D276" s="287" t="s">
        <v>580</v>
      </c>
      <c r="E276" s="287" t="s">
        <v>426</v>
      </c>
      <c r="F276" s="288">
        <v>10000</v>
      </c>
      <c r="G276" s="288">
        <v>10000</v>
      </c>
    </row>
    <row r="277" spans="1:7" ht="15" x14ac:dyDescent="0.25">
      <c r="A277" s="297" t="s">
        <v>224</v>
      </c>
      <c r="B277" s="281" t="s">
        <v>109</v>
      </c>
      <c r="C277" s="281" t="s">
        <v>84</v>
      </c>
      <c r="D277" s="287"/>
      <c r="E277" s="287"/>
      <c r="F277" s="284">
        <f t="shared" ref="F277:G277" si="48">F278</f>
        <v>0</v>
      </c>
      <c r="G277" s="284">
        <f t="shared" si="48"/>
        <v>0</v>
      </c>
    </row>
    <row r="278" spans="1:7" ht="26.25" x14ac:dyDescent="0.25">
      <c r="A278" s="303" t="s">
        <v>581</v>
      </c>
      <c r="B278" s="281" t="s">
        <v>109</v>
      </c>
      <c r="C278" s="281" t="s">
        <v>84</v>
      </c>
      <c r="D278" s="281" t="s">
        <v>577</v>
      </c>
      <c r="E278" s="287"/>
      <c r="F278" s="284">
        <f t="shared" ref="F278:G278" si="49">F279+F292</f>
        <v>0</v>
      </c>
      <c r="G278" s="284">
        <f t="shared" si="49"/>
        <v>0</v>
      </c>
    </row>
    <row r="279" spans="1:7" ht="15" x14ac:dyDescent="0.25">
      <c r="A279" s="303" t="s">
        <v>582</v>
      </c>
      <c r="B279" s="281" t="s">
        <v>109</v>
      </c>
      <c r="C279" s="281" t="s">
        <v>84</v>
      </c>
      <c r="D279" s="281" t="s">
        <v>583</v>
      </c>
      <c r="E279" s="287"/>
      <c r="F279" s="284">
        <f t="shared" ref="F279:G279" si="50">F280+F286</f>
        <v>0</v>
      </c>
      <c r="G279" s="284">
        <f t="shared" si="50"/>
        <v>0</v>
      </c>
    </row>
    <row r="280" spans="1:7" ht="38.25" hidden="1" x14ac:dyDescent="0.25">
      <c r="A280" s="297" t="s">
        <v>584</v>
      </c>
      <c r="B280" s="281" t="s">
        <v>109</v>
      </c>
      <c r="C280" s="281" t="s">
        <v>84</v>
      </c>
      <c r="D280" s="281" t="s">
        <v>585</v>
      </c>
      <c r="E280" s="287"/>
      <c r="F280" s="284">
        <f t="shared" ref="F280:G289" si="51">F281</f>
        <v>0</v>
      </c>
      <c r="G280" s="284">
        <f t="shared" si="51"/>
        <v>0</v>
      </c>
    </row>
    <row r="281" spans="1:7" ht="76.5" hidden="1" x14ac:dyDescent="0.25">
      <c r="A281" s="308" t="s">
        <v>472</v>
      </c>
      <c r="B281" s="281" t="s">
        <v>109</v>
      </c>
      <c r="C281" s="281" t="s">
        <v>84</v>
      </c>
      <c r="D281" s="281" t="s">
        <v>586</v>
      </c>
      <c r="E281" s="287"/>
      <c r="F281" s="284">
        <f t="shared" si="51"/>
        <v>0</v>
      </c>
      <c r="G281" s="284">
        <f t="shared" si="51"/>
        <v>0</v>
      </c>
    </row>
    <row r="282" spans="1:7" ht="25.5" hidden="1" x14ac:dyDescent="0.25">
      <c r="A282" s="309" t="s">
        <v>535</v>
      </c>
      <c r="B282" s="281" t="s">
        <v>109</v>
      </c>
      <c r="C282" s="281" t="s">
        <v>84</v>
      </c>
      <c r="D282" s="281" t="s">
        <v>586</v>
      </c>
      <c r="E282" s="281" t="s">
        <v>239</v>
      </c>
      <c r="F282" s="284">
        <f t="shared" si="51"/>
        <v>0</v>
      </c>
      <c r="G282" s="284">
        <f t="shared" si="51"/>
        <v>0</v>
      </c>
    </row>
    <row r="283" spans="1:7" ht="38.25" hidden="1" x14ac:dyDescent="0.25">
      <c r="A283" s="309" t="s">
        <v>467</v>
      </c>
      <c r="B283" s="281" t="s">
        <v>109</v>
      </c>
      <c r="C283" s="281" t="s">
        <v>84</v>
      </c>
      <c r="D283" s="281" t="s">
        <v>586</v>
      </c>
      <c r="E283" s="281" t="s">
        <v>468</v>
      </c>
      <c r="F283" s="284">
        <f t="shared" si="51"/>
        <v>0</v>
      </c>
      <c r="G283" s="284">
        <f t="shared" si="51"/>
        <v>0</v>
      </c>
    </row>
    <row r="284" spans="1:7" ht="15" hidden="1" x14ac:dyDescent="0.25">
      <c r="A284" s="297" t="s">
        <v>425</v>
      </c>
      <c r="B284" s="281" t="s">
        <v>109</v>
      </c>
      <c r="C284" s="281" t="s">
        <v>84</v>
      </c>
      <c r="D284" s="281" t="s">
        <v>586</v>
      </c>
      <c r="E284" s="281" t="s">
        <v>426</v>
      </c>
      <c r="F284" s="284">
        <f t="shared" si="51"/>
        <v>0</v>
      </c>
      <c r="G284" s="284">
        <f t="shared" si="51"/>
        <v>0</v>
      </c>
    </row>
    <row r="285" spans="1:7" ht="25.5" hidden="1" x14ac:dyDescent="0.25">
      <c r="A285" s="290" t="s">
        <v>437</v>
      </c>
      <c r="B285" s="281" t="s">
        <v>109</v>
      </c>
      <c r="C285" s="287" t="s">
        <v>84</v>
      </c>
      <c r="D285" s="287" t="s">
        <v>586</v>
      </c>
      <c r="E285" s="287" t="s">
        <v>426</v>
      </c>
      <c r="F285" s="288"/>
      <c r="G285" s="288"/>
    </row>
    <row r="286" spans="1:7" ht="38.25" x14ac:dyDescent="0.25">
      <c r="A286" s="290" t="s">
        <v>587</v>
      </c>
      <c r="B286" s="287" t="s">
        <v>109</v>
      </c>
      <c r="C286" s="287" t="s">
        <v>84</v>
      </c>
      <c r="D286" s="287" t="s">
        <v>588</v>
      </c>
      <c r="E286" s="287"/>
      <c r="F286" s="288">
        <f t="shared" si="51"/>
        <v>0</v>
      </c>
      <c r="G286" s="288">
        <f t="shared" si="51"/>
        <v>0</v>
      </c>
    </row>
    <row r="287" spans="1:7" ht="76.5" x14ac:dyDescent="0.25">
      <c r="A287" s="301" t="s">
        <v>653</v>
      </c>
      <c r="B287" s="287" t="s">
        <v>109</v>
      </c>
      <c r="C287" s="287" t="s">
        <v>84</v>
      </c>
      <c r="D287" s="287" t="s">
        <v>589</v>
      </c>
      <c r="E287" s="287"/>
      <c r="F287" s="288">
        <f t="shared" si="51"/>
        <v>0</v>
      </c>
      <c r="G287" s="288">
        <f t="shared" si="51"/>
        <v>0</v>
      </c>
    </row>
    <row r="288" spans="1:7" ht="25.5" x14ac:dyDescent="0.25">
      <c r="A288" s="299" t="s">
        <v>466</v>
      </c>
      <c r="B288" s="287" t="s">
        <v>109</v>
      </c>
      <c r="C288" s="287" t="s">
        <v>84</v>
      </c>
      <c r="D288" s="287" t="s">
        <v>589</v>
      </c>
      <c r="E288" s="287" t="s">
        <v>239</v>
      </c>
      <c r="F288" s="288">
        <f t="shared" si="51"/>
        <v>0</v>
      </c>
      <c r="G288" s="288">
        <f t="shared" si="51"/>
        <v>0</v>
      </c>
    </row>
    <row r="289" spans="1:7" ht="25.5" hidden="1" x14ac:dyDescent="0.25">
      <c r="A289" s="299" t="s">
        <v>467</v>
      </c>
      <c r="B289" s="287" t="s">
        <v>109</v>
      </c>
      <c r="C289" s="287" t="s">
        <v>84</v>
      </c>
      <c r="D289" s="287" t="s">
        <v>589</v>
      </c>
      <c r="E289" s="287" t="s">
        <v>468</v>
      </c>
      <c r="F289" s="288">
        <f t="shared" si="51"/>
        <v>0</v>
      </c>
      <c r="G289" s="288">
        <f t="shared" si="51"/>
        <v>0</v>
      </c>
    </row>
    <row r="290" spans="1:7" ht="15" x14ac:dyDescent="0.25">
      <c r="A290" s="290" t="s">
        <v>425</v>
      </c>
      <c r="B290" s="287" t="s">
        <v>109</v>
      </c>
      <c r="C290" s="287" t="s">
        <v>84</v>
      </c>
      <c r="D290" s="287" t="s">
        <v>589</v>
      </c>
      <c r="E290" s="287" t="s">
        <v>426</v>
      </c>
      <c r="F290" s="288">
        <v>0</v>
      </c>
      <c r="G290" s="288">
        <v>0</v>
      </c>
    </row>
    <row r="291" spans="1:7" ht="25.5" hidden="1" x14ac:dyDescent="0.25">
      <c r="A291" s="290" t="s">
        <v>437</v>
      </c>
      <c r="B291" s="281" t="s">
        <v>109</v>
      </c>
      <c r="C291" s="287" t="s">
        <v>84</v>
      </c>
      <c r="D291" s="287" t="s">
        <v>589</v>
      </c>
      <c r="E291" s="287" t="s">
        <v>426</v>
      </c>
      <c r="F291" s="288">
        <v>5000</v>
      </c>
      <c r="G291" s="288">
        <v>5000</v>
      </c>
    </row>
    <row r="292" spans="1:7" ht="38.25" x14ac:dyDescent="0.25">
      <c r="A292" s="283" t="s">
        <v>351</v>
      </c>
      <c r="B292" s="281" t="s">
        <v>109</v>
      </c>
      <c r="C292" s="281" t="s">
        <v>84</v>
      </c>
      <c r="D292" s="281" t="s">
        <v>590</v>
      </c>
      <c r="E292" s="287"/>
      <c r="F292" s="284">
        <f t="shared" ref="F292:G296" si="52">F293</f>
        <v>0</v>
      </c>
      <c r="G292" s="284">
        <f t="shared" si="52"/>
        <v>0</v>
      </c>
    </row>
    <row r="293" spans="1:7" ht="25.5" x14ac:dyDescent="0.25">
      <c r="A293" s="290" t="s">
        <v>591</v>
      </c>
      <c r="B293" s="287" t="s">
        <v>109</v>
      </c>
      <c r="C293" s="287" t="s">
        <v>84</v>
      </c>
      <c r="D293" s="287" t="s">
        <v>592</v>
      </c>
      <c r="E293" s="287"/>
      <c r="F293" s="288">
        <f t="shared" si="52"/>
        <v>0</v>
      </c>
      <c r="G293" s="288">
        <f t="shared" si="52"/>
        <v>0</v>
      </c>
    </row>
    <row r="294" spans="1:7" ht="76.5" x14ac:dyDescent="0.25">
      <c r="A294" s="301" t="s">
        <v>653</v>
      </c>
      <c r="B294" s="287" t="s">
        <v>109</v>
      </c>
      <c r="C294" s="287" t="s">
        <v>84</v>
      </c>
      <c r="D294" s="287" t="s">
        <v>593</v>
      </c>
      <c r="E294" s="287"/>
      <c r="F294" s="288">
        <f t="shared" si="52"/>
        <v>0</v>
      </c>
      <c r="G294" s="288">
        <f t="shared" si="52"/>
        <v>0</v>
      </c>
    </row>
    <row r="295" spans="1:7" ht="25.5" x14ac:dyDescent="0.25">
      <c r="A295" s="299" t="s">
        <v>466</v>
      </c>
      <c r="B295" s="287" t="s">
        <v>109</v>
      </c>
      <c r="C295" s="287" t="s">
        <v>84</v>
      </c>
      <c r="D295" s="287" t="s">
        <v>593</v>
      </c>
      <c r="E295" s="287" t="s">
        <v>239</v>
      </c>
      <c r="F295" s="288">
        <f t="shared" si="52"/>
        <v>0</v>
      </c>
      <c r="G295" s="288">
        <f t="shared" si="52"/>
        <v>0</v>
      </c>
    </row>
    <row r="296" spans="1:7" ht="25.5" hidden="1" x14ac:dyDescent="0.25">
      <c r="A296" s="299" t="s">
        <v>467</v>
      </c>
      <c r="B296" s="287" t="s">
        <v>109</v>
      </c>
      <c r="C296" s="287" t="s">
        <v>84</v>
      </c>
      <c r="D296" s="287" t="s">
        <v>593</v>
      </c>
      <c r="E296" s="287" t="s">
        <v>468</v>
      </c>
      <c r="F296" s="288">
        <f t="shared" si="52"/>
        <v>0</v>
      </c>
      <c r="G296" s="288">
        <f t="shared" si="52"/>
        <v>0</v>
      </c>
    </row>
    <row r="297" spans="1:7" ht="15" x14ac:dyDescent="0.25">
      <c r="A297" s="290" t="s">
        <v>425</v>
      </c>
      <c r="B297" s="287" t="s">
        <v>109</v>
      </c>
      <c r="C297" s="287" t="s">
        <v>84</v>
      </c>
      <c r="D297" s="287" t="s">
        <v>593</v>
      </c>
      <c r="E297" s="287" t="s">
        <v>426</v>
      </c>
      <c r="F297" s="288">
        <v>0</v>
      </c>
      <c r="G297" s="288">
        <v>0</v>
      </c>
    </row>
    <row r="298" spans="1:7" ht="25.5" hidden="1" x14ac:dyDescent="0.25">
      <c r="A298" s="290" t="s">
        <v>437</v>
      </c>
      <c r="B298" s="281" t="s">
        <v>109</v>
      </c>
      <c r="C298" s="287" t="s">
        <v>84</v>
      </c>
      <c r="D298" s="287" t="s">
        <v>593</v>
      </c>
      <c r="E298" s="287" t="s">
        <v>426</v>
      </c>
      <c r="F298" s="288">
        <v>1000</v>
      </c>
      <c r="G298" s="288">
        <v>1000</v>
      </c>
    </row>
    <row r="299" spans="1:7" ht="15" x14ac:dyDescent="0.25">
      <c r="A299" s="285" t="s">
        <v>594</v>
      </c>
      <c r="B299" s="281" t="s">
        <v>109</v>
      </c>
      <c r="C299" s="281" t="s">
        <v>86</v>
      </c>
      <c r="D299" s="281"/>
      <c r="E299" s="281"/>
      <c r="F299" s="284">
        <f>F300+F358</f>
        <v>3780200</v>
      </c>
      <c r="G299" s="284">
        <f>G300+G358</f>
        <v>3103300</v>
      </c>
    </row>
    <row r="300" spans="1:7" ht="15" x14ac:dyDescent="0.25">
      <c r="A300" s="283" t="s">
        <v>87</v>
      </c>
      <c r="B300" s="281" t="s">
        <v>109</v>
      </c>
      <c r="C300" s="281" t="s">
        <v>88</v>
      </c>
      <c r="D300" s="281"/>
      <c r="E300" s="287"/>
      <c r="F300" s="284">
        <f t="shared" ref="F300:G300" si="53">F301</f>
        <v>2218200</v>
      </c>
      <c r="G300" s="284">
        <f t="shared" si="53"/>
        <v>1541300</v>
      </c>
    </row>
    <row r="301" spans="1:7" ht="26.25" x14ac:dyDescent="0.25">
      <c r="A301" s="303" t="s">
        <v>581</v>
      </c>
      <c r="B301" s="281" t="s">
        <v>109</v>
      </c>
      <c r="C301" s="281" t="s">
        <v>88</v>
      </c>
      <c r="D301" s="281" t="s">
        <v>577</v>
      </c>
      <c r="E301" s="287"/>
      <c r="F301" s="284">
        <f>F302+F341</f>
        <v>2218200</v>
      </c>
      <c r="G301" s="284">
        <f>G302+G341</f>
        <v>1541300</v>
      </c>
    </row>
    <row r="302" spans="1:7" ht="25.5" x14ac:dyDescent="0.25">
      <c r="A302" s="283" t="s">
        <v>595</v>
      </c>
      <c r="B302" s="281" t="s">
        <v>109</v>
      </c>
      <c r="C302" s="281" t="s">
        <v>88</v>
      </c>
      <c r="D302" s="281" t="s">
        <v>596</v>
      </c>
      <c r="E302" s="287"/>
      <c r="F302" s="284">
        <f>F303+F333+F337</f>
        <v>1827600</v>
      </c>
      <c r="G302" s="284">
        <f>G303+G333</f>
        <v>1150700</v>
      </c>
    </row>
    <row r="303" spans="1:7" ht="25.5" x14ac:dyDescent="0.25">
      <c r="A303" s="290" t="s">
        <v>597</v>
      </c>
      <c r="B303" s="287" t="s">
        <v>109</v>
      </c>
      <c r="C303" s="287" t="s">
        <v>88</v>
      </c>
      <c r="D303" s="287" t="s">
        <v>598</v>
      </c>
      <c r="E303" s="287"/>
      <c r="F303" s="288">
        <f>F304+F315+F320</f>
        <v>1150687.8799999999</v>
      </c>
      <c r="G303" s="288">
        <f>G304+G315+G320</f>
        <v>1150700</v>
      </c>
    </row>
    <row r="304" spans="1:7" ht="63.75" hidden="1" x14ac:dyDescent="0.25">
      <c r="A304" s="290" t="s">
        <v>235</v>
      </c>
      <c r="B304" s="287" t="s">
        <v>109</v>
      </c>
      <c r="C304" s="287" t="s">
        <v>88</v>
      </c>
      <c r="D304" s="287" t="s">
        <v>599</v>
      </c>
      <c r="E304" s="287" t="s">
        <v>237</v>
      </c>
      <c r="F304" s="288">
        <f t="shared" ref="F304:G304" si="54">F305</f>
        <v>929687.88</v>
      </c>
      <c r="G304" s="288">
        <f t="shared" si="54"/>
        <v>929700</v>
      </c>
    </row>
    <row r="305" spans="1:7" ht="15" x14ac:dyDescent="0.25">
      <c r="A305" s="290" t="s">
        <v>333</v>
      </c>
      <c r="B305" s="287" t="s">
        <v>109</v>
      </c>
      <c r="C305" s="287" t="s">
        <v>88</v>
      </c>
      <c r="D305" s="287" t="s">
        <v>599</v>
      </c>
      <c r="E305" s="287" t="s">
        <v>501</v>
      </c>
      <c r="F305" s="288">
        <f t="shared" ref="F305:G305" si="55">F306+F309+F311</f>
        <v>929687.88</v>
      </c>
      <c r="G305" s="288">
        <f t="shared" si="55"/>
        <v>929700</v>
      </c>
    </row>
    <row r="306" spans="1:7" ht="15" x14ac:dyDescent="0.25">
      <c r="A306" s="316" t="s">
        <v>600</v>
      </c>
      <c r="B306" s="287" t="s">
        <v>109</v>
      </c>
      <c r="C306" s="287" t="s">
        <v>88</v>
      </c>
      <c r="D306" s="287" t="s">
        <v>599</v>
      </c>
      <c r="E306" s="287" t="s">
        <v>503</v>
      </c>
      <c r="F306" s="288">
        <v>779687.88</v>
      </c>
      <c r="G306" s="288">
        <v>779700</v>
      </c>
    </row>
    <row r="307" spans="1:7" ht="15" hidden="1" x14ac:dyDescent="0.25">
      <c r="A307" s="289" t="s">
        <v>408</v>
      </c>
      <c r="B307" s="287" t="s">
        <v>109</v>
      </c>
      <c r="C307" s="287" t="s">
        <v>88</v>
      </c>
      <c r="D307" s="287" t="s">
        <v>599</v>
      </c>
      <c r="E307" s="287" t="s">
        <v>503</v>
      </c>
      <c r="F307" s="288">
        <v>980000</v>
      </c>
      <c r="G307" s="288">
        <v>880000</v>
      </c>
    </row>
    <row r="308" spans="1:7" ht="25.5" hidden="1" x14ac:dyDescent="0.25">
      <c r="A308" s="290" t="s">
        <v>409</v>
      </c>
      <c r="B308" s="287" t="s">
        <v>109</v>
      </c>
      <c r="C308" s="287" t="s">
        <v>88</v>
      </c>
      <c r="D308" s="287" t="s">
        <v>599</v>
      </c>
      <c r="E308" s="291" t="s">
        <v>503</v>
      </c>
      <c r="F308" s="292">
        <v>5000</v>
      </c>
      <c r="G308" s="292">
        <v>5000</v>
      </c>
    </row>
    <row r="309" spans="1:7" ht="38.25" x14ac:dyDescent="0.25">
      <c r="A309" s="289" t="s">
        <v>601</v>
      </c>
      <c r="B309" s="287" t="s">
        <v>109</v>
      </c>
      <c r="C309" s="287" t="s">
        <v>88</v>
      </c>
      <c r="D309" s="287" t="s">
        <v>599</v>
      </c>
      <c r="E309" s="291" t="s">
        <v>505</v>
      </c>
      <c r="F309" s="292">
        <v>150000</v>
      </c>
      <c r="G309" s="292">
        <v>150000</v>
      </c>
    </row>
    <row r="310" spans="1:7" ht="15" hidden="1" x14ac:dyDescent="0.25">
      <c r="A310" s="289" t="s">
        <v>418</v>
      </c>
      <c r="B310" s="287" t="s">
        <v>109</v>
      </c>
      <c r="C310" s="287" t="s">
        <v>88</v>
      </c>
      <c r="D310" s="287" t="s">
        <v>599</v>
      </c>
      <c r="E310" s="287" t="s">
        <v>505</v>
      </c>
      <c r="F310" s="288">
        <v>290000</v>
      </c>
      <c r="G310" s="288">
        <v>240000</v>
      </c>
    </row>
    <row r="311" spans="1:7" ht="38.25" x14ac:dyDescent="0.25">
      <c r="A311" s="289" t="s">
        <v>410</v>
      </c>
      <c r="B311" s="287" t="s">
        <v>109</v>
      </c>
      <c r="C311" s="287" t="s">
        <v>88</v>
      </c>
      <c r="D311" s="287" t="s">
        <v>602</v>
      </c>
      <c r="E311" s="287" t="s">
        <v>603</v>
      </c>
      <c r="F311" s="288">
        <v>0</v>
      </c>
      <c r="G311" s="288">
        <v>0</v>
      </c>
    </row>
    <row r="312" spans="1:7" ht="25.5" hidden="1" x14ac:dyDescent="0.25">
      <c r="A312" s="290" t="s">
        <v>413</v>
      </c>
      <c r="B312" s="287" t="s">
        <v>109</v>
      </c>
      <c r="C312" s="291" t="s">
        <v>88</v>
      </c>
      <c r="D312" s="287" t="s">
        <v>602</v>
      </c>
      <c r="E312" s="291" t="s">
        <v>603</v>
      </c>
      <c r="F312" s="292">
        <v>1000</v>
      </c>
      <c r="G312" s="292">
        <v>1000</v>
      </c>
    </row>
    <row r="313" spans="1:7" ht="15" hidden="1" x14ac:dyDescent="0.25">
      <c r="A313" s="290" t="s">
        <v>414</v>
      </c>
      <c r="B313" s="287" t="s">
        <v>109</v>
      </c>
      <c r="C313" s="291" t="s">
        <v>88</v>
      </c>
      <c r="D313" s="287" t="s">
        <v>602</v>
      </c>
      <c r="E313" s="291" t="s">
        <v>603</v>
      </c>
      <c r="F313" s="292">
        <v>1000</v>
      </c>
      <c r="G313" s="292">
        <v>1000</v>
      </c>
    </row>
    <row r="314" spans="1:7" ht="15" hidden="1" x14ac:dyDescent="0.25">
      <c r="A314" s="290" t="s">
        <v>415</v>
      </c>
      <c r="B314" s="287" t="s">
        <v>109</v>
      </c>
      <c r="C314" s="291" t="s">
        <v>88</v>
      </c>
      <c r="D314" s="287" t="s">
        <v>602</v>
      </c>
      <c r="E314" s="291" t="s">
        <v>603</v>
      </c>
      <c r="F314" s="292">
        <v>1000</v>
      </c>
      <c r="G314" s="292">
        <v>1000</v>
      </c>
    </row>
    <row r="315" spans="1:7" ht="38.25" hidden="1" x14ac:dyDescent="0.25">
      <c r="A315" s="289" t="s">
        <v>183</v>
      </c>
      <c r="B315" s="287" t="s">
        <v>109</v>
      </c>
      <c r="C315" s="287" t="s">
        <v>88</v>
      </c>
      <c r="D315" s="287" t="s">
        <v>602</v>
      </c>
      <c r="E315" s="287"/>
      <c r="F315" s="288">
        <f t="shared" ref="F315:G317" si="56">F316</f>
        <v>221000</v>
      </c>
      <c r="G315" s="288">
        <f t="shared" si="56"/>
        <v>221000</v>
      </c>
    </row>
    <row r="316" spans="1:7" ht="25.5" x14ac:dyDescent="0.25">
      <c r="A316" s="299" t="s">
        <v>466</v>
      </c>
      <c r="B316" s="287" t="s">
        <v>109</v>
      </c>
      <c r="C316" s="287" t="s">
        <v>88</v>
      </c>
      <c r="D316" s="287" t="s">
        <v>602</v>
      </c>
      <c r="E316" s="287" t="s">
        <v>239</v>
      </c>
      <c r="F316" s="288">
        <f>F317+F319</f>
        <v>221000</v>
      </c>
      <c r="G316" s="288">
        <f>G317+G319</f>
        <v>221000</v>
      </c>
    </row>
    <row r="317" spans="1:7" ht="25.5" hidden="1" x14ac:dyDescent="0.25">
      <c r="A317" s="299" t="s">
        <v>467</v>
      </c>
      <c r="B317" s="287" t="s">
        <v>109</v>
      </c>
      <c r="C317" s="287" t="s">
        <v>88</v>
      </c>
      <c r="D317" s="287" t="s">
        <v>602</v>
      </c>
      <c r="E317" s="287" t="s">
        <v>468</v>
      </c>
      <c r="F317" s="288">
        <f t="shared" si="56"/>
        <v>96000</v>
      </c>
      <c r="G317" s="288">
        <f t="shared" si="56"/>
        <v>96000</v>
      </c>
    </row>
    <row r="318" spans="1:7" ht="12" customHeight="1" x14ac:dyDescent="0.25">
      <c r="A318" s="290" t="s">
        <v>425</v>
      </c>
      <c r="B318" s="287" t="s">
        <v>109</v>
      </c>
      <c r="C318" s="287" t="s">
        <v>88</v>
      </c>
      <c r="D318" s="287" t="s">
        <v>602</v>
      </c>
      <c r="E318" s="287" t="s">
        <v>426</v>
      </c>
      <c r="F318" s="288">
        <v>96000</v>
      </c>
      <c r="G318" s="288">
        <v>96000</v>
      </c>
    </row>
    <row r="319" spans="1:7" ht="12" customHeight="1" x14ac:dyDescent="0.25">
      <c r="A319" s="290" t="s">
        <v>686</v>
      </c>
      <c r="B319" s="287" t="s">
        <v>109</v>
      </c>
      <c r="C319" s="287" t="s">
        <v>88</v>
      </c>
      <c r="D319" s="287" t="s">
        <v>602</v>
      </c>
      <c r="E319" s="287" t="s">
        <v>674</v>
      </c>
      <c r="F319" s="288">
        <v>125000</v>
      </c>
      <c r="G319" s="288">
        <v>125000</v>
      </c>
    </row>
    <row r="320" spans="1:7" ht="15" x14ac:dyDescent="0.25">
      <c r="A320" s="301" t="s">
        <v>180</v>
      </c>
      <c r="B320" s="287" t="s">
        <v>109</v>
      </c>
      <c r="C320" s="287" t="s">
        <v>88</v>
      </c>
      <c r="D320" s="287" t="s">
        <v>605</v>
      </c>
      <c r="E320" s="287" t="s">
        <v>252</v>
      </c>
      <c r="F320" s="288">
        <f t="shared" ref="F320:G320" si="57">F321+F324</f>
        <v>0</v>
      </c>
      <c r="G320" s="288">
        <f t="shared" si="57"/>
        <v>0</v>
      </c>
    </row>
    <row r="321" spans="1:7" ht="15" hidden="1" x14ac:dyDescent="0.25">
      <c r="A321" s="289" t="s">
        <v>649</v>
      </c>
      <c r="B321" s="287" t="s">
        <v>109</v>
      </c>
      <c r="C321" s="287" t="s">
        <v>88</v>
      </c>
      <c r="D321" s="287" t="s">
        <v>605</v>
      </c>
      <c r="E321" s="287" t="s">
        <v>650</v>
      </c>
      <c r="F321" s="288">
        <f t="shared" ref="F321:G321" si="58">F322</f>
        <v>0</v>
      </c>
      <c r="G321" s="288">
        <f t="shared" si="58"/>
        <v>0</v>
      </c>
    </row>
    <row r="322" spans="1:7" ht="38.25" x14ac:dyDescent="0.25">
      <c r="A322" s="348" t="s">
        <v>651</v>
      </c>
      <c r="B322" s="287" t="s">
        <v>109</v>
      </c>
      <c r="C322" s="287" t="s">
        <v>88</v>
      </c>
      <c r="D322" s="287" t="s">
        <v>605</v>
      </c>
      <c r="E322" s="287" t="s">
        <v>652</v>
      </c>
      <c r="F322" s="288">
        <v>0</v>
      </c>
      <c r="G322" s="288">
        <v>0</v>
      </c>
    </row>
    <row r="323" spans="1:7" ht="25.5" hidden="1" x14ac:dyDescent="0.25">
      <c r="A323" s="290" t="s">
        <v>437</v>
      </c>
      <c r="B323" s="287" t="s">
        <v>109</v>
      </c>
      <c r="C323" s="291" t="s">
        <v>88</v>
      </c>
      <c r="D323" s="287" t="s">
        <v>605</v>
      </c>
      <c r="E323" s="287" t="s">
        <v>652</v>
      </c>
      <c r="F323" s="288">
        <v>1000</v>
      </c>
      <c r="G323" s="288">
        <v>1000</v>
      </c>
    </row>
    <row r="324" spans="1:7" ht="15" hidden="1" x14ac:dyDescent="0.25">
      <c r="A324" s="293" t="s">
        <v>251</v>
      </c>
      <c r="B324" s="287" t="s">
        <v>109</v>
      </c>
      <c r="C324" s="287" t="s">
        <v>88</v>
      </c>
      <c r="D324" s="287" t="s">
        <v>605</v>
      </c>
      <c r="E324" s="287" t="s">
        <v>439</v>
      </c>
      <c r="F324" s="288">
        <f t="shared" ref="F324:G324" si="59">F325+F327+F329</f>
        <v>0</v>
      </c>
      <c r="G324" s="288">
        <f t="shared" si="59"/>
        <v>0</v>
      </c>
    </row>
    <row r="325" spans="1:7" ht="25.5" x14ac:dyDescent="0.25">
      <c r="A325" s="289" t="s">
        <v>440</v>
      </c>
      <c r="B325" s="287" t="s">
        <v>109</v>
      </c>
      <c r="C325" s="287" t="s">
        <v>88</v>
      </c>
      <c r="D325" s="287" t="s">
        <v>605</v>
      </c>
      <c r="E325" s="287" t="s">
        <v>441</v>
      </c>
      <c r="F325" s="288">
        <v>0</v>
      </c>
      <c r="G325" s="288">
        <v>0</v>
      </c>
    </row>
    <row r="326" spans="1:7" ht="15" hidden="1" x14ac:dyDescent="0.25">
      <c r="A326" s="293" t="s">
        <v>442</v>
      </c>
      <c r="B326" s="287" t="s">
        <v>109</v>
      </c>
      <c r="C326" s="291" t="s">
        <v>88</v>
      </c>
      <c r="D326" s="287" t="s">
        <v>605</v>
      </c>
      <c r="E326" s="291" t="s">
        <v>441</v>
      </c>
      <c r="F326" s="288">
        <v>1000</v>
      </c>
      <c r="G326" s="288">
        <v>1000</v>
      </c>
    </row>
    <row r="327" spans="1:7" ht="15" x14ac:dyDescent="0.25">
      <c r="A327" s="295" t="s">
        <v>443</v>
      </c>
      <c r="B327" s="287" t="s">
        <v>109</v>
      </c>
      <c r="C327" s="287" t="s">
        <v>88</v>
      </c>
      <c r="D327" s="287" t="s">
        <v>605</v>
      </c>
      <c r="E327" s="291" t="s">
        <v>444</v>
      </c>
      <c r="F327" s="288">
        <v>0</v>
      </c>
      <c r="G327" s="288">
        <v>0</v>
      </c>
    </row>
    <row r="328" spans="1:7" ht="15" hidden="1" x14ac:dyDescent="0.25">
      <c r="A328" s="293" t="s">
        <v>442</v>
      </c>
      <c r="B328" s="287" t="s">
        <v>109</v>
      </c>
      <c r="C328" s="287" t="s">
        <v>88</v>
      </c>
      <c r="D328" s="287" t="s">
        <v>605</v>
      </c>
      <c r="E328" s="287" t="s">
        <v>444</v>
      </c>
      <c r="F328" s="288">
        <v>1000</v>
      </c>
      <c r="G328" s="288">
        <v>1000</v>
      </c>
    </row>
    <row r="329" spans="1:7" ht="15" x14ac:dyDescent="0.25">
      <c r="A329" s="289" t="s">
        <v>445</v>
      </c>
      <c r="B329" s="287" t="s">
        <v>109</v>
      </c>
      <c r="C329" s="287" t="s">
        <v>88</v>
      </c>
      <c r="D329" s="287" t="s">
        <v>605</v>
      </c>
      <c r="E329" s="291" t="s">
        <v>446</v>
      </c>
      <c r="F329" s="288">
        <v>0</v>
      </c>
      <c r="G329" s="288">
        <v>0</v>
      </c>
    </row>
    <row r="330" spans="1:7" ht="26.25" hidden="1" x14ac:dyDescent="0.25">
      <c r="A330" s="294" t="s">
        <v>447</v>
      </c>
      <c r="B330" s="281" t="s">
        <v>109</v>
      </c>
      <c r="C330" s="287" t="s">
        <v>88</v>
      </c>
      <c r="D330" s="287" t="s">
        <v>605</v>
      </c>
      <c r="E330" s="287" t="s">
        <v>446</v>
      </c>
      <c r="F330" s="288">
        <v>200</v>
      </c>
      <c r="G330" s="288">
        <v>200</v>
      </c>
    </row>
    <row r="331" spans="1:7" ht="26.25" hidden="1" x14ac:dyDescent="0.25">
      <c r="A331" s="296" t="s">
        <v>448</v>
      </c>
      <c r="B331" s="281" t="s">
        <v>109</v>
      </c>
      <c r="C331" s="287" t="s">
        <v>88</v>
      </c>
      <c r="D331" s="287" t="s">
        <v>605</v>
      </c>
      <c r="E331" s="287" t="s">
        <v>446</v>
      </c>
      <c r="F331" s="288">
        <v>200</v>
      </c>
      <c r="G331" s="288">
        <v>200</v>
      </c>
    </row>
    <row r="332" spans="1:7" ht="15" hidden="1" x14ac:dyDescent="0.25">
      <c r="A332" s="289" t="s">
        <v>449</v>
      </c>
      <c r="B332" s="281" t="s">
        <v>109</v>
      </c>
      <c r="C332" s="287" t="s">
        <v>88</v>
      </c>
      <c r="D332" s="287" t="s">
        <v>605</v>
      </c>
      <c r="E332" s="287" t="s">
        <v>446</v>
      </c>
      <c r="F332" s="288">
        <v>200</v>
      </c>
      <c r="G332" s="288">
        <v>200</v>
      </c>
    </row>
    <row r="333" spans="1:7" ht="15" x14ac:dyDescent="0.25">
      <c r="A333" s="289" t="s">
        <v>606</v>
      </c>
      <c r="B333" s="287" t="s">
        <v>109</v>
      </c>
      <c r="C333" s="287" t="s">
        <v>88</v>
      </c>
      <c r="D333" s="287" t="s">
        <v>607</v>
      </c>
      <c r="E333" s="287"/>
      <c r="F333" s="288">
        <f>F334</f>
        <v>0</v>
      </c>
      <c r="G333" s="288">
        <f>G334</f>
        <v>0</v>
      </c>
    </row>
    <row r="334" spans="1:7" ht="76.5" x14ac:dyDescent="0.25">
      <c r="A334" s="301" t="s">
        <v>653</v>
      </c>
      <c r="B334" s="287" t="s">
        <v>109</v>
      </c>
      <c r="C334" s="287" t="s">
        <v>88</v>
      </c>
      <c r="D334" s="287" t="s">
        <v>608</v>
      </c>
      <c r="E334" s="287"/>
      <c r="F334" s="288">
        <f t="shared" ref="F334:G334" si="60">F335</f>
        <v>0</v>
      </c>
      <c r="G334" s="288">
        <f t="shared" si="60"/>
        <v>0</v>
      </c>
    </row>
    <row r="335" spans="1:7" ht="25.5" x14ac:dyDescent="0.25">
      <c r="A335" s="299" t="s">
        <v>466</v>
      </c>
      <c r="B335" s="287" t="s">
        <v>109</v>
      </c>
      <c r="C335" s="287" t="s">
        <v>88</v>
      </c>
      <c r="D335" s="287" t="s">
        <v>608</v>
      </c>
      <c r="E335" s="287" t="s">
        <v>239</v>
      </c>
      <c r="F335" s="288">
        <f>F336</f>
        <v>0</v>
      </c>
      <c r="G335" s="288">
        <f>G336</f>
        <v>0</v>
      </c>
    </row>
    <row r="336" spans="1:7" ht="15" x14ac:dyDescent="0.25">
      <c r="A336" s="290" t="s">
        <v>425</v>
      </c>
      <c r="B336" s="287" t="s">
        <v>109</v>
      </c>
      <c r="C336" s="287" t="s">
        <v>88</v>
      </c>
      <c r="D336" s="287" t="s">
        <v>608</v>
      </c>
      <c r="E336" s="287" t="s">
        <v>426</v>
      </c>
      <c r="F336" s="288">
        <v>0</v>
      </c>
      <c r="G336" s="288">
        <v>0</v>
      </c>
    </row>
    <row r="337" spans="1:7" s="397" customFormat="1" ht="26.25" customHeight="1" x14ac:dyDescent="0.25">
      <c r="A337" s="406" t="s">
        <v>845</v>
      </c>
      <c r="B337" s="407" t="s">
        <v>109</v>
      </c>
      <c r="C337" s="407" t="s">
        <v>88</v>
      </c>
      <c r="D337" s="407" t="s">
        <v>846</v>
      </c>
      <c r="E337" s="407"/>
      <c r="F337" s="408">
        <f>F338</f>
        <v>676912.12</v>
      </c>
      <c r="G337" s="408">
        <v>0</v>
      </c>
    </row>
    <row r="338" spans="1:7" s="397" customFormat="1" ht="57" customHeight="1" x14ac:dyDescent="0.25">
      <c r="A338" s="409" t="s">
        <v>843</v>
      </c>
      <c r="B338" s="407" t="s">
        <v>109</v>
      </c>
      <c r="C338" s="410" t="s">
        <v>88</v>
      </c>
      <c r="D338" s="410" t="s">
        <v>847</v>
      </c>
      <c r="E338" s="410"/>
      <c r="F338" s="411">
        <f>F339</f>
        <v>676912.12</v>
      </c>
      <c r="G338" s="411">
        <v>0</v>
      </c>
    </row>
    <row r="339" spans="1:7" s="397" customFormat="1" ht="30.75" customHeight="1" x14ac:dyDescent="0.25">
      <c r="A339" s="412" t="s">
        <v>466</v>
      </c>
      <c r="B339" s="407" t="s">
        <v>109</v>
      </c>
      <c r="C339" s="410" t="s">
        <v>88</v>
      </c>
      <c r="D339" s="410" t="s">
        <v>847</v>
      </c>
      <c r="E339" s="410" t="s">
        <v>239</v>
      </c>
      <c r="F339" s="411">
        <f>F340</f>
        <v>676912.12</v>
      </c>
      <c r="G339" s="411">
        <v>0</v>
      </c>
    </row>
    <row r="340" spans="1:7" s="397" customFormat="1" ht="18" customHeight="1" x14ac:dyDescent="0.25">
      <c r="A340" s="413" t="s">
        <v>425</v>
      </c>
      <c r="B340" s="407" t="s">
        <v>109</v>
      </c>
      <c r="C340" s="407" t="s">
        <v>88</v>
      </c>
      <c r="D340" s="410" t="s">
        <v>847</v>
      </c>
      <c r="E340" s="410" t="s">
        <v>426</v>
      </c>
      <c r="F340" s="411">
        <v>676912.12</v>
      </c>
      <c r="G340" s="411">
        <v>0</v>
      </c>
    </row>
    <row r="341" spans="1:7" ht="26.25" x14ac:dyDescent="0.25">
      <c r="A341" s="303" t="s">
        <v>581</v>
      </c>
      <c r="B341" s="281" t="s">
        <v>109</v>
      </c>
      <c r="C341" s="281" t="s">
        <v>88</v>
      </c>
      <c r="D341" s="281" t="s">
        <v>577</v>
      </c>
      <c r="E341" s="281"/>
      <c r="F341" s="284">
        <f t="shared" ref="F341:G342" si="61">F342</f>
        <v>390600</v>
      </c>
      <c r="G341" s="284">
        <f t="shared" si="61"/>
        <v>390600</v>
      </c>
    </row>
    <row r="342" spans="1:7" ht="15" x14ac:dyDescent="0.25">
      <c r="A342" s="285" t="s">
        <v>612</v>
      </c>
      <c r="B342" s="281" t="s">
        <v>109</v>
      </c>
      <c r="C342" s="281" t="s">
        <v>88</v>
      </c>
      <c r="D342" s="281" t="s">
        <v>613</v>
      </c>
      <c r="E342" s="287"/>
      <c r="F342" s="284">
        <f t="shared" si="61"/>
        <v>390600</v>
      </c>
      <c r="G342" s="284">
        <f t="shared" si="61"/>
        <v>390600</v>
      </c>
    </row>
    <row r="343" spans="1:7" ht="25.5" x14ac:dyDescent="0.25">
      <c r="A343" s="286" t="s">
        <v>614</v>
      </c>
      <c r="B343" s="287" t="s">
        <v>109</v>
      </c>
      <c r="C343" s="287" t="s">
        <v>88</v>
      </c>
      <c r="D343" s="287" t="s">
        <v>615</v>
      </c>
      <c r="E343" s="287"/>
      <c r="F343" s="288">
        <f t="shared" ref="F343:G343" si="62">F344+F352</f>
        <v>390600</v>
      </c>
      <c r="G343" s="288">
        <f t="shared" si="62"/>
        <v>390600</v>
      </c>
    </row>
    <row r="344" spans="1:7" ht="63.75" hidden="1" x14ac:dyDescent="0.25">
      <c r="A344" s="290" t="s">
        <v>235</v>
      </c>
      <c r="B344" s="287" t="s">
        <v>109</v>
      </c>
      <c r="C344" s="287" t="s">
        <v>88</v>
      </c>
      <c r="D344" s="287" t="s">
        <v>616</v>
      </c>
      <c r="E344" s="287" t="s">
        <v>237</v>
      </c>
      <c r="F344" s="288">
        <f t="shared" ref="F344:G344" si="63">F345</f>
        <v>390600</v>
      </c>
      <c r="G344" s="288">
        <f t="shared" si="63"/>
        <v>390600</v>
      </c>
    </row>
    <row r="345" spans="1:7" ht="15" x14ac:dyDescent="0.25">
      <c r="A345" s="290" t="s">
        <v>333</v>
      </c>
      <c r="B345" s="287" t="s">
        <v>109</v>
      </c>
      <c r="C345" s="287" t="s">
        <v>88</v>
      </c>
      <c r="D345" s="287" t="s">
        <v>616</v>
      </c>
      <c r="E345" s="287" t="s">
        <v>501</v>
      </c>
      <c r="F345" s="288">
        <f t="shared" ref="F345:G345" si="64">F346+F349</f>
        <v>390600</v>
      </c>
      <c r="G345" s="288">
        <f t="shared" si="64"/>
        <v>390600</v>
      </c>
    </row>
    <row r="346" spans="1:7" ht="15" x14ac:dyDescent="0.25">
      <c r="A346" s="316" t="s">
        <v>600</v>
      </c>
      <c r="B346" s="287" t="s">
        <v>109</v>
      </c>
      <c r="C346" s="287" t="s">
        <v>88</v>
      </c>
      <c r="D346" s="287" t="s">
        <v>616</v>
      </c>
      <c r="E346" s="287" t="s">
        <v>503</v>
      </c>
      <c r="F346" s="288">
        <v>300000</v>
      </c>
      <c r="G346" s="288">
        <v>300000</v>
      </c>
    </row>
    <row r="347" spans="1:7" ht="15" hidden="1" x14ac:dyDescent="0.25">
      <c r="A347" s="289" t="s">
        <v>408</v>
      </c>
      <c r="B347" s="287" t="s">
        <v>109</v>
      </c>
      <c r="C347" s="287" t="s">
        <v>88</v>
      </c>
      <c r="D347" s="287" t="s">
        <v>616</v>
      </c>
      <c r="E347" s="287" t="s">
        <v>503</v>
      </c>
      <c r="F347" s="288">
        <v>320000</v>
      </c>
      <c r="G347" s="288">
        <v>300000</v>
      </c>
    </row>
    <row r="348" spans="1:7" ht="25.5" hidden="1" x14ac:dyDescent="0.25">
      <c r="A348" s="290" t="s">
        <v>409</v>
      </c>
      <c r="B348" s="287" t="s">
        <v>109</v>
      </c>
      <c r="C348" s="287" t="s">
        <v>88</v>
      </c>
      <c r="D348" s="287" t="s">
        <v>616</v>
      </c>
      <c r="E348" s="291" t="s">
        <v>503</v>
      </c>
      <c r="F348" s="292">
        <v>5000</v>
      </c>
      <c r="G348" s="292">
        <v>5000</v>
      </c>
    </row>
    <row r="349" spans="1:7" ht="38.25" x14ac:dyDescent="0.25">
      <c r="A349" s="289" t="s">
        <v>601</v>
      </c>
      <c r="B349" s="287" t="s">
        <v>109</v>
      </c>
      <c r="C349" s="291" t="s">
        <v>88</v>
      </c>
      <c r="D349" s="291" t="s">
        <v>616</v>
      </c>
      <c r="E349" s="291" t="s">
        <v>505</v>
      </c>
      <c r="F349" s="292">
        <v>90600</v>
      </c>
      <c r="G349" s="292">
        <v>90600</v>
      </c>
    </row>
    <row r="350" spans="1:7" ht="15" hidden="1" x14ac:dyDescent="0.25">
      <c r="A350" s="289" t="s">
        <v>418</v>
      </c>
      <c r="B350" s="287" t="s">
        <v>109</v>
      </c>
      <c r="C350" s="287" t="s">
        <v>88</v>
      </c>
      <c r="D350" s="291" t="s">
        <v>616</v>
      </c>
      <c r="E350" s="287" t="s">
        <v>505</v>
      </c>
      <c r="F350" s="288">
        <v>100000</v>
      </c>
      <c r="G350" s="288">
        <v>90000</v>
      </c>
    </row>
    <row r="351" spans="1:7" ht="38.25" hidden="1" x14ac:dyDescent="0.25">
      <c r="A351" s="289" t="s">
        <v>506</v>
      </c>
      <c r="B351" s="287" t="s">
        <v>109</v>
      </c>
      <c r="C351" s="287" t="s">
        <v>88</v>
      </c>
      <c r="D351" s="287" t="s">
        <v>617</v>
      </c>
      <c r="E351" s="287"/>
      <c r="F351" s="288">
        <f t="shared" ref="F351:G354" si="65">F352</f>
        <v>0</v>
      </c>
      <c r="G351" s="288">
        <f t="shared" si="65"/>
        <v>0</v>
      </c>
    </row>
    <row r="352" spans="1:7" ht="38.25" hidden="1" x14ac:dyDescent="0.25">
      <c r="A352" s="289" t="s">
        <v>183</v>
      </c>
      <c r="B352" s="287" t="s">
        <v>109</v>
      </c>
      <c r="C352" s="287" t="s">
        <v>88</v>
      </c>
      <c r="D352" s="287" t="s">
        <v>617</v>
      </c>
      <c r="E352" s="287"/>
      <c r="F352" s="288">
        <f t="shared" si="65"/>
        <v>0</v>
      </c>
      <c r="G352" s="288">
        <f t="shared" si="65"/>
        <v>0</v>
      </c>
    </row>
    <row r="353" spans="1:7" ht="25.5" x14ac:dyDescent="0.25">
      <c r="A353" s="290" t="s">
        <v>136</v>
      </c>
      <c r="B353" s="287" t="s">
        <v>109</v>
      </c>
      <c r="C353" s="287" t="s">
        <v>88</v>
      </c>
      <c r="D353" s="287" t="s">
        <v>617</v>
      </c>
      <c r="E353" s="287" t="s">
        <v>239</v>
      </c>
      <c r="F353" s="288">
        <f t="shared" si="65"/>
        <v>0</v>
      </c>
      <c r="G353" s="288">
        <f t="shared" si="65"/>
        <v>0</v>
      </c>
    </row>
    <row r="354" spans="1:7" ht="25.5" hidden="1" x14ac:dyDescent="0.25">
      <c r="A354" s="290" t="s">
        <v>479</v>
      </c>
      <c r="B354" s="287" t="s">
        <v>109</v>
      </c>
      <c r="C354" s="287" t="s">
        <v>88</v>
      </c>
      <c r="D354" s="287" t="s">
        <v>617</v>
      </c>
      <c r="E354" s="287" t="s">
        <v>468</v>
      </c>
      <c r="F354" s="288">
        <f t="shared" si="65"/>
        <v>0</v>
      </c>
      <c r="G354" s="288">
        <f t="shared" si="65"/>
        <v>0</v>
      </c>
    </row>
    <row r="355" spans="1:7" ht="15" x14ac:dyDescent="0.25">
      <c r="A355" s="290" t="s">
        <v>425</v>
      </c>
      <c r="B355" s="287" t="s">
        <v>109</v>
      </c>
      <c r="C355" s="287" t="s">
        <v>88</v>
      </c>
      <c r="D355" s="287" t="s">
        <v>617</v>
      </c>
      <c r="E355" s="287" t="s">
        <v>426</v>
      </c>
      <c r="F355" s="288">
        <v>0</v>
      </c>
      <c r="G355" s="288">
        <v>0</v>
      </c>
    </row>
    <row r="356" spans="1:7" ht="15" hidden="1" x14ac:dyDescent="0.25">
      <c r="A356" s="289" t="s">
        <v>431</v>
      </c>
      <c r="B356" s="287" t="s">
        <v>109</v>
      </c>
      <c r="C356" s="287" t="s">
        <v>88</v>
      </c>
      <c r="D356" s="287" t="s">
        <v>617</v>
      </c>
      <c r="E356" s="287" t="s">
        <v>426</v>
      </c>
      <c r="F356" s="288">
        <v>2000</v>
      </c>
      <c r="G356" s="288">
        <v>2000</v>
      </c>
    </row>
    <row r="357" spans="1:7" ht="26.25" hidden="1" x14ac:dyDescent="0.25">
      <c r="A357" s="294" t="s">
        <v>435</v>
      </c>
      <c r="B357" s="287" t="s">
        <v>109</v>
      </c>
      <c r="C357" s="291" t="s">
        <v>88</v>
      </c>
      <c r="D357" s="287" t="s">
        <v>617</v>
      </c>
      <c r="E357" s="291" t="s">
        <v>426</v>
      </c>
      <c r="F357" s="288">
        <v>2000</v>
      </c>
      <c r="G357" s="288">
        <v>2000</v>
      </c>
    </row>
    <row r="358" spans="1:7" ht="26.25" x14ac:dyDescent="0.25">
      <c r="A358" s="303" t="s">
        <v>133</v>
      </c>
      <c r="B358" s="281" t="s">
        <v>109</v>
      </c>
      <c r="C358" s="281" t="s">
        <v>134</v>
      </c>
      <c r="D358" s="287"/>
      <c r="E358" s="287"/>
      <c r="F358" s="284">
        <f t="shared" ref="F358:G360" si="66">F359</f>
        <v>1562000</v>
      </c>
      <c r="G358" s="284">
        <f t="shared" si="66"/>
        <v>1562000</v>
      </c>
    </row>
    <row r="359" spans="1:7" ht="26.25" x14ac:dyDescent="0.25">
      <c r="A359" s="303" t="s">
        <v>581</v>
      </c>
      <c r="B359" s="281" t="s">
        <v>109</v>
      </c>
      <c r="C359" s="281" t="s">
        <v>134</v>
      </c>
      <c r="D359" s="281" t="s">
        <v>577</v>
      </c>
      <c r="E359" s="281"/>
      <c r="F359" s="284">
        <f t="shared" si="66"/>
        <v>1562000</v>
      </c>
      <c r="G359" s="284">
        <f t="shared" si="66"/>
        <v>1562000</v>
      </c>
    </row>
    <row r="360" spans="1:7" ht="38.25" x14ac:dyDescent="0.25">
      <c r="A360" s="285" t="s">
        <v>618</v>
      </c>
      <c r="B360" s="281" t="s">
        <v>109</v>
      </c>
      <c r="C360" s="281" t="s">
        <v>134</v>
      </c>
      <c r="D360" s="281" t="s">
        <v>619</v>
      </c>
      <c r="E360" s="287"/>
      <c r="F360" s="284">
        <f t="shared" si="66"/>
        <v>1562000</v>
      </c>
      <c r="G360" s="284">
        <f t="shared" si="66"/>
        <v>1562000</v>
      </c>
    </row>
    <row r="361" spans="1:7" ht="26.25" x14ac:dyDescent="0.25">
      <c r="A361" s="294" t="s">
        <v>620</v>
      </c>
      <c r="B361" s="287" t="s">
        <v>109</v>
      </c>
      <c r="C361" s="287" t="s">
        <v>134</v>
      </c>
      <c r="D361" s="287" t="s">
        <v>621</v>
      </c>
      <c r="E361" s="287"/>
      <c r="F361" s="288">
        <f t="shared" ref="F361:G361" si="67">F362+F369+F377</f>
        <v>1562000</v>
      </c>
      <c r="G361" s="288">
        <f t="shared" si="67"/>
        <v>1562000</v>
      </c>
    </row>
    <row r="362" spans="1:7" ht="63.75" hidden="1" x14ac:dyDescent="0.25">
      <c r="A362" s="290" t="s">
        <v>235</v>
      </c>
      <c r="B362" s="287" t="s">
        <v>109</v>
      </c>
      <c r="C362" s="287" t="s">
        <v>134</v>
      </c>
      <c r="D362" s="287" t="s">
        <v>622</v>
      </c>
      <c r="E362" s="287" t="s">
        <v>237</v>
      </c>
      <c r="F362" s="288">
        <f t="shared" ref="F362:G362" si="68">F363</f>
        <v>1562000</v>
      </c>
      <c r="G362" s="288">
        <f t="shared" si="68"/>
        <v>1562000</v>
      </c>
    </row>
    <row r="363" spans="1:7" ht="15" x14ac:dyDescent="0.25">
      <c r="A363" s="290" t="s">
        <v>333</v>
      </c>
      <c r="B363" s="287" t="s">
        <v>109</v>
      </c>
      <c r="C363" s="287" t="s">
        <v>134</v>
      </c>
      <c r="D363" s="287" t="s">
        <v>622</v>
      </c>
      <c r="E363" s="287" t="s">
        <v>501</v>
      </c>
      <c r="F363" s="288">
        <f t="shared" ref="F363:G363" si="69">F364+F367</f>
        <v>1562000</v>
      </c>
      <c r="G363" s="288">
        <f t="shared" si="69"/>
        <v>1562000</v>
      </c>
    </row>
    <row r="364" spans="1:7" ht="15" x14ac:dyDescent="0.25">
      <c r="A364" s="316" t="s">
        <v>600</v>
      </c>
      <c r="B364" s="287" t="s">
        <v>109</v>
      </c>
      <c r="C364" s="287" t="s">
        <v>134</v>
      </c>
      <c r="D364" s="287" t="s">
        <v>622</v>
      </c>
      <c r="E364" s="287" t="s">
        <v>503</v>
      </c>
      <c r="F364" s="288">
        <v>1200000</v>
      </c>
      <c r="G364" s="288">
        <v>1200000</v>
      </c>
    </row>
    <row r="365" spans="1:7" ht="15" hidden="1" x14ac:dyDescent="0.25">
      <c r="A365" s="289" t="s">
        <v>408</v>
      </c>
      <c r="B365" s="287" t="s">
        <v>109</v>
      </c>
      <c r="C365" s="287" t="s">
        <v>134</v>
      </c>
      <c r="D365" s="287" t="s">
        <v>622</v>
      </c>
      <c r="E365" s="287" t="s">
        <v>503</v>
      </c>
      <c r="F365" s="288">
        <v>800000</v>
      </c>
      <c r="G365" s="288">
        <v>785000</v>
      </c>
    </row>
    <row r="366" spans="1:7" ht="25.5" hidden="1" x14ac:dyDescent="0.25">
      <c r="A366" s="290" t="s">
        <v>409</v>
      </c>
      <c r="B366" s="287" t="s">
        <v>109</v>
      </c>
      <c r="C366" s="287" t="s">
        <v>134</v>
      </c>
      <c r="D366" s="287" t="s">
        <v>622</v>
      </c>
      <c r="E366" s="291" t="s">
        <v>503</v>
      </c>
      <c r="F366" s="292">
        <v>5000</v>
      </c>
      <c r="G366" s="292">
        <v>5000</v>
      </c>
    </row>
    <row r="367" spans="1:7" ht="38.25" x14ac:dyDescent="0.25">
      <c r="A367" s="289" t="s">
        <v>601</v>
      </c>
      <c r="B367" s="287" t="s">
        <v>109</v>
      </c>
      <c r="C367" s="291" t="s">
        <v>134</v>
      </c>
      <c r="D367" s="291" t="s">
        <v>622</v>
      </c>
      <c r="E367" s="291" t="s">
        <v>505</v>
      </c>
      <c r="F367" s="292">
        <v>362000</v>
      </c>
      <c r="G367" s="292">
        <v>362000</v>
      </c>
    </row>
    <row r="368" spans="1:7" ht="15" hidden="1" x14ac:dyDescent="0.25">
      <c r="A368" s="289" t="s">
        <v>418</v>
      </c>
      <c r="B368" s="287" t="s">
        <v>109</v>
      </c>
      <c r="C368" s="287" t="s">
        <v>134</v>
      </c>
      <c r="D368" s="291" t="s">
        <v>622</v>
      </c>
      <c r="E368" s="287" t="s">
        <v>505</v>
      </c>
      <c r="F368" s="288">
        <v>240000</v>
      </c>
      <c r="G368" s="288">
        <v>232600.94</v>
      </c>
    </row>
    <row r="369" spans="1:7" ht="38.25" hidden="1" x14ac:dyDescent="0.25">
      <c r="A369" s="289" t="s">
        <v>183</v>
      </c>
      <c r="B369" s="287" t="s">
        <v>109</v>
      </c>
      <c r="C369" s="291" t="s">
        <v>134</v>
      </c>
      <c r="D369" s="287" t="s">
        <v>623</v>
      </c>
      <c r="E369" s="287"/>
      <c r="F369" s="288">
        <f t="shared" ref="F369:G371" si="70">F370</f>
        <v>0</v>
      </c>
      <c r="G369" s="288">
        <f t="shared" si="70"/>
        <v>0</v>
      </c>
    </row>
    <row r="370" spans="1:7" ht="25.5" x14ac:dyDescent="0.25">
      <c r="A370" s="299" t="s">
        <v>466</v>
      </c>
      <c r="B370" s="287" t="s">
        <v>109</v>
      </c>
      <c r="C370" s="291" t="s">
        <v>134</v>
      </c>
      <c r="D370" s="287" t="s">
        <v>623</v>
      </c>
      <c r="E370" s="287" t="s">
        <v>239</v>
      </c>
      <c r="F370" s="288">
        <f t="shared" si="70"/>
        <v>0</v>
      </c>
      <c r="G370" s="288">
        <f t="shared" si="70"/>
        <v>0</v>
      </c>
    </row>
    <row r="371" spans="1:7" ht="25.5" hidden="1" x14ac:dyDescent="0.25">
      <c r="A371" s="299" t="s">
        <v>467</v>
      </c>
      <c r="B371" s="287" t="s">
        <v>109</v>
      </c>
      <c r="C371" s="291" t="s">
        <v>134</v>
      </c>
      <c r="D371" s="287" t="s">
        <v>623</v>
      </c>
      <c r="E371" s="287" t="s">
        <v>468</v>
      </c>
      <c r="F371" s="288">
        <f t="shared" si="70"/>
        <v>0</v>
      </c>
      <c r="G371" s="288">
        <f t="shared" si="70"/>
        <v>0</v>
      </c>
    </row>
    <row r="372" spans="1:7" ht="15" x14ac:dyDescent="0.25">
      <c r="A372" s="290" t="s">
        <v>425</v>
      </c>
      <c r="B372" s="287" t="s">
        <v>109</v>
      </c>
      <c r="C372" s="287" t="s">
        <v>134</v>
      </c>
      <c r="D372" s="287" t="s">
        <v>623</v>
      </c>
      <c r="E372" s="287" t="s">
        <v>426</v>
      </c>
      <c r="F372" s="288">
        <v>0</v>
      </c>
      <c r="G372" s="288">
        <v>0</v>
      </c>
    </row>
    <row r="373" spans="1:7" ht="15" hidden="1" x14ac:dyDescent="0.25">
      <c r="A373" s="289" t="s">
        <v>432</v>
      </c>
      <c r="B373" s="287" t="s">
        <v>109</v>
      </c>
      <c r="C373" s="287" t="s">
        <v>134</v>
      </c>
      <c r="D373" s="287" t="s">
        <v>623</v>
      </c>
      <c r="E373" s="287" t="s">
        <v>426</v>
      </c>
      <c r="F373" s="288"/>
      <c r="G373" s="288"/>
    </row>
    <row r="374" spans="1:7" ht="15" hidden="1" x14ac:dyDescent="0.25">
      <c r="A374" s="293" t="s">
        <v>433</v>
      </c>
      <c r="B374" s="287" t="s">
        <v>109</v>
      </c>
      <c r="C374" s="287" t="s">
        <v>134</v>
      </c>
      <c r="D374" s="287" t="s">
        <v>623</v>
      </c>
      <c r="E374" s="287" t="s">
        <v>426</v>
      </c>
      <c r="F374" s="288"/>
      <c r="G374" s="288"/>
    </row>
    <row r="375" spans="1:7" ht="26.25" hidden="1" x14ac:dyDescent="0.25">
      <c r="A375" s="294" t="s">
        <v>435</v>
      </c>
      <c r="B375" s="287" t="s">
        <v>109</v>
      </c>
      <c r="C375" s="291" t="s">
        <v>134</v>
      </c>
      <c r="D375" s="287" t="s">
        <v>623</v>
      </c>
      <c r="E375" s="291" t="s">
        <v>426</v>
      </c>
      <c r="F375" s="288">
        <v>1000</v>
      </c>
      <c r="G375" s="288">
        <v>1000</v>
      </c>
    </row>
    <row r="376" spans="1:7" ht="26.25" hidden="1" x14ac:dyDescent="0.25">
      <c r="A376" s="294" t="s">
        <v>436</v>
      </c>
      <c r="B376" s="287" t="s">
        <v>109</v>
      </c>
      <c r="C376" s="287" t="s">
        <v>134</v>
      </c>
      <c r="D376" s="287" t="s">
        <v>623</v>
      </c>
      <c r="E376" s="287" t="s">
        <v>426</v>
      </c>
      <c r="F376" s="288"/>
      <c r="G376" s="288"/>
    </row>
    <row r="377" spans="1:7" ht="15" x14ac:dyDescent="0.25">
      <c r="A377" s="293" t="s">
        <v>251</v>
      </c>
      <c r="B377" s="287" t="s">
        <v>109</v>
      </c>
      <c r="C377" s="287" t="s">
        <v>134</v>
      </c>
      <c r="D377" s="287" t="s">
        <v>624</v>
      </c>
      <c r="E377" s="287" t="s">
        <v>439</v>
      </c>
      <c r="F377" s="288">
        <f t="shared" ref="F377:G377" si="71">F378</f>
        <v>0</v>
      </c>
      <c r="G377" s="288">
        <f t="shared" si="71"/>
        <v>0</v>
      </c>
    </row>
    <row r="378" spans="1:7" ht="15" x14ac:dyDescent="0.25">
      <c r="A378" s="289" t="s">
        <v>445</v>
      </c>
      <c r="B378" s="287" t="s">
        <v>109</v>
      </c>
      <c r="C378" s="287" t="s">
        <v>134</v>
      </c>
      <c r="D378" s="287" t="s">
        <v>624</v>
      </c>
      <c r="E378" s="291" t="s">
        <v>446</v>
      </c>
      <c r="F378" s="288">
        <v>0</v>
      </c>
      <c r="G378" s="288">
        <v>0</v>
      </c>
    </row>
    <row r="379" spans="1:7" ht="26.25" hidden="1" x14ac:dyDescent="0.25">
      <c r="A379" s="294" t="s">
        <v>447</v>
      </c>
      <c r="B379" s="281" t="s">
        <v>109</v>
      </c>
      <c r="C379" s="287" t="s">
        <v>134</v>
      </c>
      <c r="D379" s="287" t="s">
        <v>624</v>
      </c>
      <c r="E379" s="287" t="s">
        <v>446</v>
      </c>
      <c r="F379" s="288"/>
      <c r="G379" s="288"/>
    </row>
    <row r="380" spans="1:7" ht="26.25" hidden="1" x14ac:dyDescent="0.25">
      <c r="A380" s="296" t="s">
        <v>448</v>
      </c>
      <c r="B380" s="281" t="s">
        <v>109</v>
      </c>
      <c r="C380" s="287" t="s">
        <v>134</v>
      </c>
      <c r="D380" s="287" t="s">
        <v>624</v>
      </c>
      <c r="E380" s="287" t="s">
        <v>446</v>
      </c>
      <c r="F380" s="288"/>
      <c r="G380" s="288"/>
    </row>
    <row r="381" spans="1:7" ht="15" hidden="1" x14ac:dyDescent="0.25">
      <c r="A381" s="289" t="s">
        <v>449</v>
      </c>
      <c r="B381" s="281" t="s">
        <v>109</v>
      </c>
      <c r="C381" s="287" t="s">
        <v>134</v>
      </c>
      <c r="D381" s="287" t="s">
        <v>624</v>
      </c>
      <c r="E381" s="287" t="s">
        <v>446</v>
      </c>
      <c r="F381" s="288">
        <v>500</v>
      </c>
      <c r="G381" s="288">
        <v>500</v>
      </c>
    </row>
    <row r="382" spans="1:7" ht="15" x14ac:dyDescent="0.25">
      <c r="A382" s="283" t="s">
        <v>225</v>
      </c>
      <c r="B382" s="281" t="s">
        <v>109</v>
      </c>
      <c r="C382" s="281" t="s">
        <v>200</v>
      </c>
      <c r="D382" s="287"/>
      <c r="E382" s="287"/>
      <c r="F382" s="284">
        <f t="shared" ref="F382:G387" si="72">F383</f>
        <v>152004</v>
      </c>
      <c r="G382" s="284">
        <f t="shared" si="72"/>
        <v>152004</v>
      </c>
    </row>
    <row r="383" spans="1:7" ht="15" x14ac:dyDescent="0.25">
      <c r="A383" s="283" t="s">
        <v>199</v>
      </c>
      <c r="B383" s="281" t="s">
        <v>109</v>
      </c>
      <c r="C383" s="281" t="s">
        <v>201</v>
      </c>
      <c r="D383" s="287"/>
      <c r="E383" s="287"/>
      <c r="F383" s="284">
        <f t="shared" si="72"/>
        <v>152004</v>
      </c>
      <c r="G383" s="284">
        <f t="shared" si="72"/>
        <v>152004</v>
      </c>
    </row>
    <row r="384" spans="1:7" ht="26.25" x14ac:dyDescent="0.25">
      <c r="A384" s="305" t="s">
        <v>625</v>
      </c>
      <c r="B384" s="281" t="s">
        <v>109</v>
      </c>
      <c r="C384" s="281" t="s">
        <v>201</v>
      </c>
      <c r="D384" s="278" t="s">
        <v>397</v>
      </c>
      <c r="E384" s="287"/>
      <c r="F384" s="284">
        <f t="shared" si="72"/>
        <v>152004</v>
      </c>
      <c r="G384" s="284">
        <f t="shared" si="72"/>
        <v>152004</v>
      </c>
    </row>
    <row r="385" spans="1:7" ht="15" x14ac:dyDescent="0.25">
      <c r="A385" s="303" t="s">
        <v>258</v>
      </c>
      <c r="B385" s="281" t="s">
        <v>109</v>
      </c>
      <c r="C385" s="281" t="s">
        <v>201</v>
      </c>
      <c r="D385" s="278" t="s">
        <v>626</v>
      </c>
      <c r="E385" s="287"/>
      <c r="F385" s="284">
        <f t="shared" si="72"/>
        <v>152004</v>
      </c>
      <c r="G385" s="284">
        <f t="shared" si="72"/>
        <v>152004</v>
      </c>
    </row>
    <row r="386" spans="1:7" ht="25.5" x14ac:dyDescent="0.25">
      <c r="A386" s="323" t="s">
        <v>627</v>
      </c>
      <c r="B386" s="287" t="s">
        <v>109</v>
      </c>
      <c r="C386" s="287" t="s">
        <v>201</v>
      </c>
      <c r="D386" s="291" t="s">
        <v>628</v>
      </c>
      <c r="E386" s="287"/>
      <c r="F386" s="288">
        <f t="shared" si="72"/>
        <v>152004</v>
      </c>
      <c r="G386" s="288">
        <f t="shared" si="72"/>
        <v>152004</v>
      </c>
    </row>
    <row r="387" spans="1:7" ht="38.25" x14ac:dyDescent="0.25">
      <c r="A387" s="289" t="s">
        <v>260</v>
      </c>
      <c r="B387" s="287" t="s">
        <v>109</v>
      </c>
      <c r="C387" s="287" t="s">
        <v>201</v>
      </c>
      <c r="D387" s="291" t="s">
        <v>629</v>
      </c>
      <c r="E387" s="287" t="s">
        <v>630</v>
      </c>
      <c r="F387" s="288">
        <f t="shared" si="72"/>
        <v>152004</v>
      </c>
      <c r="G387" s="288">
        <f t="shared" si="72"/>
        <v>152004</v>
      </c>
    </row>
    <row r="388" spans="1:7" ht="38.25" x14ac:dyDescent="0.25">
      <c r="A388" s="289" t="s">
        <v>631</v>
      </c>
      <c r="B388" s="287" t="s">
        <v>109</v>
      </c>
      <c r="C388" s="287" t="s">
        <v>201</v>
      </c>
      <c r="D388" s="291" t="s">
        <v>629</v>
      </c>
      <c r="E388" s="287" t="s">
        <v>632</v>
      </c>
      <c r="F388" s="288">
        <v>152004</v>
      </c>
      <c r="G388" s="288">
        <v>152004</v>
      </c>
    </row>
    <row r="389" spans="1:7" ht="38.25" hidden="1" x14ac:dyDescent="0.25">
      <c r="A389" s="289" t="s">
        <v>633</v>
      </c>
      <c r="B389" s="281" t="s">
        <v>109</v>
      </c>
      <c r="C389" s="287" t="s">
        <v>201</v>
      </c>
      <c r="D389" s="291" t="s">
        <v>629</v>
      </c>
      <c r="E389" s="287" t="s">
        <v>632</v>
      </c>
      <c r="F389" s="288">
        <v>139200</v>
      </c>
      <c r="G389" s="288">
        <v>139200</v>
      </c>
    </row>
    <row r="390" spans="1:7" ht="15" x14ac:dyDescent="0.25">
      <c r="A390" s="285" t="s">
        <v>89</v>
      </c>
      <c r="B390" s="281" t="s">
        <v>109</v>
      </c>
      <c r="C390" s="281" t="s">
        <v>90</v>
      </c>
      <c r="D390" s="281"/>
      <c r="E390" s="281" t="s">
        <v>55</v>
      </c>
      <c r="F390" s="284">
        <f t="shared" ref="F390:G397" si="73">F391</f>
        <v>0</v>
      </c>
      <c r="G390" s="284">
        <f t="shared" si="73"/>
        <v>0</v>
      </c>
    </row>
    <row r="391" spans="1:7" ht="15" x14ac:dyDescent="0.25">
      <c r="A391" s="285" t="s">
        <v>102</v>
      </c>
      <c r="B391" s="281" t="s">
        <v>109</v>
      </c>
      <c r="C391" s="281" t="s">
        <v>101</v>
      </c>
      <c r="D391" s="281"/>
      <c r="E391" s="281"/>
      <c r="F391" s="284">
        <f t="shared" si="73"/>
        <v>0</v>
      </c>
      <c r="G391" s="284">
        <f t="shared" si="73"/>
        <v>0</v>
      </c>
    </row>
    <row r="392" spans="1:7" ht="26.25" x14ac:dyDescent="0.25">
      <c r="A392" s="303" t="s">
        <v>581</v>
      </c>
      <c r="B392" s="281" t="s">
        <v>109</v>
      </c>
      <c r="C392" s="281" t="s">
        <v>101</v>
      </c>
      <c r="D392" s="281" t="s">
        <v>577</v>
      </c>
      <c r="E392" s="281"/>
      <c r="F392" s="284">
        <f t="shared" si="73"/>
        <v>0</v>
      </c>
      <c r="G392" s="284">
        <f t="shared" si="73"/>
        <v>0</v>
      </c>
    </row>
    <row r="393" spans="1:7" ht="26.25" x14ac:dyDescent="0.25">
      <c r="A393" s="303" t="s">
        <v>348</v>
      </c>
      <c r="B393" s="281" t="s">
        <v>109</v>
      </c>
      <c r="C393" s="281" t="s">
        <v>101</v>
      </c>
      <c r="D393" s="281" t="s">
        <v>634</v>
      </c>
      <c r="E393" s="281"/>
      <c r="F393" s="284">
        <f t="shared" si="73"/>
        <v>0</v>
      </c>
      <c r="G393" s="284">
        <f t="shared" si="73"/>
        <v>0</v>
      </c>
    </row>
    <row r="394" spans="1:7" ht="38.25" x14ac:dyDescent="0.25">
      <c r="A394" s="289" t="s">
        <v>635</v>
      </c>
      <c r="B394" s="287" t="s">
        <v>109</v>
      </c>
      <c r="C394" s="287" t="s">
        <v>101</v>
      </c>
      <c r="D394" s="287" t="s">
        <v>636</v>
      </c>
      <c r="E394" s="287"/>
      <c r="F394" s="288">
        <f t="shared" si="73"/>
        <v>0</v>
      </c>
      <c r="G394" s="288">
        <f t="shared" si="73"/>
        <v>0</v>
      </c>
    </row>
    <row r="395" spans="1:7" ht="76.5" x14ac:dyDescent="0.25">
      <c r="A395" s="301" t="s">
        <v>653</v>
      </c>
      <c r="B395" s="287" t="s">
        <v>109</v>
      </c>
      <c r="C395" s="287" t="s">
        <v>101</v>
      </c>
      <c r="D395" s="287" t="s">
        <v>637</v>
      </c>
      <c r="E395" s="287"/>
      <c r="F395" s="288">
        <f t="shared" si="73"/>
        <v>0</v>
      </c>
      <c r="G395" s="288">
        <f t="shared" si="73"/>
        <v>0</v>
      </c>
    </row>
    <row r="396" spans="1:7" ht="25.5" x14ac:dyDescent="0.25">
      <c r="A396" s="299" t="s">
        <v>466</v>
      </c>
      <c r="B396" s="287" t="s">
        <v>109</v>
      </c>
      <c r="C396" s="287" t="s">
        <v>101</v>
      </c>
      <c r="D396" s="287" t="s">
        <v>637</v>
      </c>
      <c r="E396" s="287" t="s">
        <v>239</v>
      </c>
      <c r="F396" s="288">
        <f t="shared" si="73"/>
        <v>0</v>
      </c>
      <c r="G396" s="288">
        <f t="shared" si="73"/>
        <v>0</v>
      </c>
    </row>
    <row r="397" spans="1:7" ht="25.5" hidden="1" x14ac:dyDescent="0.25">
      <c r="A397" s="299" t="s">
        <v>467</v>
      </c>
      <c r="B397" s="287" t="s">
        <v>109</v>
      </c>
      <c r="C397" s="287" t="s">
        <v>101</v>
      </c>
      <c r="D397" s="287" t="s">
        <v>637</v>
      </c>
      <c r="E397" s="287" t="s">
        <v>468</v>
      </c>
      <c r="F397" s="288">
        <f t="shared" si="73"/>
        <v>0</v>
      </c>
      <c r="G397" s="288">
        <f t="shared" si="73"/>
        <v>0</v>
      </c>
    </row>
    <row r="398" spans="1:7" ht="15" x14ac:dyDescent="0.25">
      <c r="A398" s="290" t="s">
        <v>425</v>
      </c>
      <c r="B398" s="287" t="s">
        <v>109</v>
      </c>
      <c r="C398" s="287" t="s">
        <v>101</v>
      </c>
      <c r="D398" s="287" t="s">
        <v>637</v>
      </c>
      <c r="E398" s="287" t="s">
        <v>426</v>
      </c>
      <c r="F398" s="288">
        <v>0</v>
      </c>
      <c r="G398" s="288">
        <v>0</v>
      </c>
    </row>
    <row r="399" spans="1:7" ht="15" hidden="1" x14ac:dyDescent="0.25">
      <c r="A399" s="293" t="s">
        <v>437</v>
      </c>
      <c r="B399" s="281" t="s">
        <v>109</v>
      </c>
      <c r="C399" s="287" t="s">
        <v>101</v>
      </c>
      <c r="D399" s="287" t="s">
        <v>637</v>
      </c>
      <c r="E399" s="287" t="s">
        <v>426</v>
      </c>
      <c r="F399" s="288">
        <v>2000</v>
      </c>
      <c r="G399" s="288">
        <v>2000</v>
      </c>
    </row>
    <row r="400" spans="1:7" ht="15" x14ac:dyDescent="0.25">
      <c r="A400" s="289" t="s">
        <v>638</v>
      </c>
      <c r="B400" s="324"/>
      <c r="C400" s="325"/>
      <c r="D400" s="325"/>
      <c r="E400" s="325"/>
      <c r="F400" s="326">
        <f>F390+F382+F299+F259+F186+F151+F116+F95+F11</f>
        <v>13872716.75</v>
      </c>
      <c r="G400" s="326">
        <f>G390+G382+G299+G259+G186+G151+G116+G95+G11</f>
        <v>12901482</v>
      </c>
    </row>
    <row r="404" spans="1:6" x14ac:dyDescent="0.25">
      <c r="A404" s="215" t="s">
        <v>202</v>
      </c>
      <c r="F404" s="19" t="s">
        <v>203</v>
      </c>
    </row>
  </sheetData>
  <mergeCells count="9">
    <mergeCell ref="C3:G3"/>
    <mergeCell ref="C4:G4"/>
    <mergeCell ref="D2:G2"/>
    <mergeCell ref="A8:A9"/>
    <mergeCell ref="B8:E8"/>
    <mergeCell ref="F8:F9"/>
    <mergeCell ref="G8:G9"/>
    <mergeCell ref="A6:E6"/>
    <mergeCell ref="A7:G7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topLeftCell="B1" zoomScaleNormal="100" workbookViewId="0">
      <selection activeCell="D23" sqref="D23"/>
    </sheetView>
  </sheetViews>
  <sheetFormatPr defaultRowHeight="18.75" x14ac:dyDescent="0.3"/>
  <cols>
    <col min="1" max="1" width="58" style="44" customWidth="1"/>
    <col min="2" max="2" width="34.85546875" style="44" customWidth="1"/>
    <col min="3" max="3" width="19.42578125" style="44" customWidth="1"/>
    <col min="4" max="4" width="20.7109375" style="44" customWidth="1"/>
    <col min="5" max="5" width="22.28515625" style="46" customWidth="1"/>
  </cols>
  <sheetData>
    <row r="1" spans="1:9" x14ac:dyDescent="0.3">
      <c r="B1" s="45" t="s">
        <v>715</v>
      </c>
      <c r="C1" s="45"/>
      <c r="D1" s="45"/>
      <c r="E1"/>
    </row>
    <row r="2" spans="1:9" x14ac:dyDescent="0.3">
      <c r="B2" s="379" t="s">
        <v>848</v>
      </c>
      <c r="C2" s="45"/>
      <c r="D2" s="45"/>
      <c r="E2"/>
    </row>
    <row r="3" spans="1:9" x14ac:dyDescent="0.3">
      <c r="B3" s="433" t="s">
        <v>842</v>
      </c>
      <c r="C3" s="433"/>
      <c r="D3" s="433"/>
      <c r="E3" s="433"/>
      <c r="F3" s="394"/>
      <c r="G3" s="394"/>
      <c r="H3" s="394"/>
      <c r="I3" s="394"/>
    </row>
    <row r="4" spans="1:9" x14ac:dyDescent="0.3">
      <c r="B4" s="99" t="s">
        <v>792</v>
      </c>
      <c r="C4" s="99"/>
      <c r="D4" s="99"/>
      <c r="E4" s="99"/>
      <c r="F4" s="99"/>
      <c r="G4" s="99"/>
      <c r="H4" s="99"/>
      <c r="I4" s="91"/>
    </row>
    <row r="6" spans="1:9" ht="47.25" customHeight="1" x14ac:dyDescent="0.25">
      <c r="A6" s="458" t="s">
        <v>793</v>
      </c>
      <c r="B6" s="458"/>
      <c r="C6" s="458"/>
      <c r="D6" s="458"/>
      <c r="E6" s="458"/>
    </row>
    <row r="7" spans="1:9" ht="15.75" customHeight="1" x14ac:dyDescent="0.25">
      <c r="A7" s="458"/>
      <c r="B7" s="458"/>
      <c r="C7" s="458"/>
      <c r="D7" s="458"/>
      <c r="E7" s="458"/>
    </row>
    <row r="8" spans="1:9" ht="15.75" customHeight="1" x14ac:dyDescent="0.25">
      <c r="A8" s="459"/>
      <c r="B8" s="459"/>
      <c r="C8" s="459"/>
      <c r="D8" s="459"/>
      <c r="E8" s="459"/>
    </row>
    <row r="9" spans="1:9" s="65" customFormat="1" ht="15.75" customHeight="1" x14ac:dyDescent="0.25">
      <c r="A9" s="98"/>
      <c r="B9" s="98"/>
      <c r="C9" s="98"/>
      <c r="D9" s="98"/>
      <c r="E9" s="98"/>
    </row>
    <row r="10" spans="1:9" s="55" customFormat="1" ht="35.25" customHeight="1" x14ac:dyDescent="0.25">
      <c r="A10" s="457" t="s">
        <v>112</v>
      </c>
      <c r="B10" s="457" t="s">
        <v>113</v>
      </c>
      <c r="C10" s="76" t="s">
        <v>114</v>
      </c>
      <c r="D10" s="76" t="s">
        <v>114</v>
      </c>
      <c r="E10" s="76" t="s">
        <v>114</v>
      </c>
    </row>
    <row r="11" spans="1:9" s="55" customFormat="1" ht="35.25" customHeight="1" x14ac:dyDescent="0.25">
      <c r="A11" s="457"/>
      <c r="B11" s="457"/>
      <c r="C11" s="63" t="s">
        <v>794</v>
      </c>
      <c r="D11" s="216" t="s">
        <v>696</v>
      </c>
      <c r="E11" s="63" t="s">
        <v>795</v>
      </c>
    </row>
    <row r="12" spans="1:9" ht="37.5" x14ac:dyDescent="0.25">
      <c r="A12" s="54" t="s">
        <v>115</v>
      </c>
      <c r="B12" s="52" t="s">
        <v>719</v>
      </c>
      <c r="C12" s="47">
        <f>C23</f>
        <v>0</v>
      </c>
      <c r="D12" s="47">
        <f>D23</f>
        <v>0</v>
      </c>
      <c r="E12" s="47">
        <f>E23</f>
        <v>0</v>
      </c>
    </row>
    <row r="13" spans="1:9" ht="37.5" x14ac:dyDescent="0.25">
      <c r="A13" s="54" t="s">
        <v>116</v>
      </c>
      <c r="B13" s="52" t="s">
        <v>720</v>
      </c>
      <c r="C13" s="47"/>
      <c r="D13" s="47"/>
      <c r="E13" s="47"/>
    </row>
    <row r="14" spans="1:9" ht="37.5" x14ac:dyDescent="0.25">
      <c r="A14" s="48" t="s">
        <v>731</v>
      </c>
      <c r="B14" s="52" t="s">
        <v>721</v>
      </c>
      <c r="C14" s="47"/>
      <c r="D14" s="47"/>
      <c r="E14" s="47"/>
    </row>
    <row r="15" spans="1:9" ht="56.25" x14ac:dyDescent="0.25">
      <c r="A15" s="48" t="s">
        <v>802</v>
      </c>
      <c r="B15" s="52" t="s">
        <v>185</v>
      </c>
      <c r="C15" s="47"/>
      <c r="D15" s="47"/>
      <c r="E15" s="47"/>
    </row>
    <row r="16" spans="1:9" ht="56.25" x14ac:dyDescent="0.25">
      <c r="A16" s="48" t="s">
        <v>118</v>
      </c>
      <c r="B16" s="52" t="s">
        <v>722</v>
      </c>
      <c r="C16" s="47"/>
      <c r="D16" s="47"/>
      <c r="E16" s="47"/>
    </row>
    <row r="17" spans="1:6" ht="66" customHeight="1" x14ac:dyDescent="0.25">
      <c r="A17" s="48" t="s">
        <v>803</v>
      </c>
      <c r="B17" s="52" t="s">
        <v>186</v>
      </c>
      <c r="C17" s="47"/>
      <c r="D17" s="47"/>
      <c r="E17" s="47"/>
      <c r="F17" s="56"/>
    </row>
    <row r="18" spans="1:6" ht="56.25" x14ac:dyDescent="0.25">
      <c r="A18" s="49" t="s">
        <v>117</v>
      </c>
      <c r="B18" s="52" t="s">
        <v>723</v>
      </c>
      <c r="C18" s="50"/>
      <c r="D18" s="50"/>
      <c r="E18" s="50"/>
    </row>
    <row r="19" spans="1:6" ht="56.25" x14ac:dyDescent="0.25">
      <c r="A19" s="48" t="s">
        <v>796</v>
      </c>
      <c r="B19" s="52" t="s">
        <v>724</v>
      </c>
      <c r="C19" s="47"/>
      <c r="D19" s="47"/>
      <c r="E19" s="47"/>
    </row>
    <row r="20" spans="1:6" ht="75" x14ac:dyDescent="0.25">
      <c r="A20" s="48" t="s">
        <v>801</v>
      </c>
      <c r="B20" s="52" t="s">
        <v>187</v>
      </c>
      <c r="C20" s="47"/>
      <c r="D20" s="47"/>
      <c r="E20" s="47"/>
    </row>
    <row r="21" spans="1:6" ht="75" x14ac:dyDescent="0.25">
      <c r="A21" s="48" t="s">
        <v>119</v>
      </c>
      <c r="B21" s="52" t="s">
        <v>725</v>
      </c>
      <c r="C21" s="47"/>
      <c r="D21" s="47"/>
      <c r="E21" s="47"/>
    </row>
    <row r="22" spans="1:6" ht="81" customHeight="1" x14ac:dyDescent="0.25">
      <c r="A22" s="51" t="s">
        <v>800</v>
      </c>
      <c r="B22" s="52" t="s">
        <v>188</v>
      </c>
      <c r="C22" s="47"/>
      <c r="D22" s="47"/>
      <c r="E22" s="47"/>
    </row>
    <row r="23" spans="1:6" s="397" customFormat="1" ht="37.5" x14ac:dyDescent="0.25">
      <c r="A23" s="414" t="s">
        <v>120</v>
      </c>
      <c r="B23" s="415" t="s">
        <v>726</v>
      </c>
      <c r="C23" s="416">
        <v>0</v>
      </c>
      <c r="D23" s="416">
        <f>D28+D24</f>
        <v>0</v>
      </c>
      <c r="E23" s="416">
        <f>E28+E24</f>
        <v>0</v>
      </c>
    </row>
    <row r="24" spans="1:6" s="397" customFormat="1" x14ac:dyDescent="0.25">
      <c r="A24" s="48" t="s">
        <v>121</v>
      </c>
      <c r="B24" s="52" t="s">
        <v>727</v>
      </c>
      <c r="C24" s="416">
        <f t="shared" ref="C24:E26" si="0">C25</f>
        <v>-20074870.079999998</v>
      </c>
      <c r="D24" s="416">
        <f t="shared" si="0"/>
        <v>-14197530</v>
      </c>
      <c r="E24" s="416">
        <f t="shared" si="0"/>
        <v>-13551360</v>
      </c>
    </row>
    <row r="25" spans="1:6" s="397" customFormat="1" ht="37.5" x14ac:dyDescent="0.25">
      <c r="A25" s="48" t="s">
        <v>122</v>
      </c>
      <c r="B25" s="52" t="s">
        <v>728</v>
      </c>
      <c r="C25" s="416">
        <f t="shared" si="0"/>
        <v>-20074870.079999998</v>
      </c>
      <c r="D25" s="416">
        <f t="shared" si="0"/>
        <v>-14197530</v>
      </c>
      <c r="E25" s="416">
        <f t="shared" si="0"/>
        <v>-13551360</v>
      </c>
    </row>
    <row r="26" spans="1:6" s="397" customFormat="1" ht="37.5" x14ac:dyDescent="0.25">
      <c r="A26" s="48" t="s">
        <v>123</v>
      </c>
      <c r="B26" s="52" t="s">
        <v>189</v>
      </c>
      <c r="C26" s="416">
        <f t="shared" si="0"/>
        <v>-20074870.079999998</v>
      </c>
      <c r="D26" s="416">
        <f t="shared" si="0"/>
        <v>-14197530</v>
      </c>
      <c r="E26" s="416">
        <f t="shared" si="0"/>
        <v>-13551360</v>
      </c>
    </row>
    <row r="27" spans="1:6" s="397" customFormat="1" ht="37.5" x14ac:dyDescent="0.25">
      <c r="A27" s="48" t="s">
        <v>799</v>
      </c>
      <c r="B27" s="52" t="s">
        <v>190</v>
      </c>
      <c r="C27" s="416">
        <v>-20074870.079999998</v>
      </c>
      <c r="D27" s="416">
        <v>-14197530</v>
      </c>
      <c r="E27" s="416">
        <v>-13551360</v>
      </c>
    </row>
    <row r="28" spans="1:6" s="397" customFormat="1" x14ac:dyDescent="0.25">
      <c r="A28" s="48" t="s">
        <v>124</v>
      </c>
      <c r="B28" s="52" t="s">
        <v>729</v>
      </c>
      <c r="C28" s="416">
        <f t="shared" ref="C28:E30" si="1">C29</f>
        <v>20074870.079999998</v>
      </c>
      <c r="D28" s="416">
        <f t="shared" si="1"/>
        <v>14197530</v>
      </c>
      <c r="E28" s="416">
        <f t="shared" si="1"/>
        <v>13551360</v>
      </c>
    </row>
    <row r="29" spans="1:6" s="397" customFormat="1" ht="37.5" x14ac:dyDescent="0.25">
      <c r="A29" s="48" t="s">
        <v>125</v>
      </c>
      <c r="B29" s="52" t="s">
        <v>730</v>
      </c>
      <c r="C29" s="416">
        <f t="shared" si="1"/>
        <v>20074870.079999998</v>
      </c>
      <c r="D29" s="416">
        <f t="shared" si="1"/>
        <v>14197530</v>
      </c>
      <c r="E29" s="416">
        <f t="shared" si="1"/>
        <v>13551360</v>
      </c>
    </row>
    <row r="30" spans="1:6" s="397" customFormat="1" ht="37.5" x14ac:dyDescent="0.25">
      <c r="A30" s="48" t="s">
        <v>797</v>
      </c>
      <c r="B30" s="52" t="s">
        <v>798</v>
      </c>
      <c r="C30" s="416">
        <f t="shared" si="1"/>
        <v>20074870.079999998</v>
      </c>
      <c r="D30" s="416">
        <f t="shared" si="1"/>
        <v>14197530</v>
      </c>
      <c r="E30" s="416">
        <f t="shared" si="1"/>
        <v>13551360</v>
      </c>
    </row>
    <row r="31" spans="1:6" s="397" customFormat="1" ht="48.75" customHeight="1" x14ac:dyDescent="0.25">
      <c r="A31" s="48" t="s">
        <v>167</v>
      </c>
      <c r="B31" s="52" t="s">
        <v>191</v>
      </c>
      <c r="C31" s="416">
        <v>20074870.079999998</v>
      </c>
      <c r="D31" s="416">
        <v>14197530</v>
      </c>
      <c r="E31" s="416">
        <v>13551360</v>
      </c>
    </row>
    <row r="32" spans="1:6" s="397" customFormat="1" ht="37.5" x14ac:dyDescent="0.25">
      <c r="A32" s="414" t="s">
        <v>732</v>
      </c>
      <c r="B32" s="415" t="s">
        <v>733</v>
      </c>
      <c r="C32" s="52"/>
      <c r="D32" s="52"/>
      <c r="E32" s="416"/>
    </row>
    <row r="33" spans="1:5" ht="78.75" customHeight="1" x14ac:dyDescent="0.3">
      <c r="A33" s="151" t="s">
        <v>202</v>
      </c>
      <c r="B33" s="53"/>
      <c r="C33" s="53"/>
      <c r="D33" s="152" t="s">
        <v>203</v>
      </c>
      <c r="E33" s="3"/>
    </row>
  </sheetData>
  <mergeCells count="4">
    <mergeCell ref="A10:A11"/>
    <mergeCell ref="B10:B11"/>
    <mergeCell ref="A6:E8"/>
    <mergeCell ref="B3:E3"/>
  </mergeCells>
  <phoneticPr fontId="15" type="noConversion"/>
  <pageMargins left="0.7" right="0.7" top="0.75" bottom="0.75" header="0.3" footer="0.3"/>
  <pageSetup paperSize="9" scale="5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8"/>
  <sheetViews>
    <sheetView view="pageBreakPreview" zoomScale="70" zoomScaleNormal="100" zoomScaleSheetLayoutView="70" workbookViewId="0">
      <selection activeCell="F3" sqref="F3:K3"/>
    </sheetView>
  </sheetViews>
  <sheetFormatPr defaultRowHeight="18.75" x14ac:dyDescent="0.3"/>
  <cols>
    <col min="1" max="1" width="34.28515625" style="44" customWidth="1"/>
    <col min="2" max="2" width="23.5703125" style="3" customWidth="1"/>
    <col min="3" max="3" width="14.28515625" style="3" customWidth="1"/>
    <col min="4" max="4" width="12.28515625" style="3" customWidth="1"/>
    <col min="5" max="5" width="24.5703125" style="65" customWidth="1"/>
    <col min="6" max="6" width="13.85546875" style="65" customWidth="1"/>
    <col min="7" max="7" width="11.140625" style="65" customWidth="1"/>
    <col min="8" max="8" width="23.42578125" style="65" customWidth="1"/>
    <col min="9" max="9" width="11.85546875" style="65" customWidth="1"/>
    <col min="10" max="10" width="10.85546875" style="65" customWidth="1"/>
    <col min="11" max="11" width="24.5703125" style="65" customWidth="1"/>
    <col min="12" max="16384" width="9.140625" style="65"/>
  </cols>
  <sheetData>
    <row r="1" spans="1:11" x14ac:dyDescent="0.3">
      <c r="F1" s="381"/>
      <c r="G1" s="460" t="s">
        <v>804</v>
      </c>
      <c r="H1" s="460"/>
      <c r="I1" s="460"/>
      <c r="J1" s="460"/>
      <c r="K1" s="460"/>
    </row>
    <row r="2" spans="1:11" x14ac:dyDescent="0.3">
      <c r="F2" s="381"/>
      <c r="G2" s="382" t="s">
        <v>805</v>
      </c>
      <c r="H2" s="461" t="s">
        <v>859</v>
      </c>
      <c r="I2" s="461"/>
      <c r="J2" s="461"/>
      <c r="K2" s="461"/>
    </row>
    <row r="3" spans="1:11" x14ac:dyDescent="0.3">
      <c r="F3" s="462" t="s">
        <v>826</v>
      </c>
      <c r="G3" s="462"/>
      <c r="H3" s="462"/>
      <c r="I3" s="462"/>
      <c r="J3" s="462"/>
      <c r="K3" s="462"/>
    </row>
    <row r="4" spans="1:11" x14ac:dyDescent="0.3">
      <c r="F4" s="381"/>
      <c r="G4" s="463" t="s">
        <v>806</v>
      </c>
      <c r="H4" s="463"/>
      <c r="I4" s="463"/>
      <c r="J4" s="463"/>
      <c r="K4" s="463"/>
    </row>
    <row r="5" spans="1:11" ht="18.75" customHeight="1" x14ac:dyDescent="0.25">
      <c r="A5" s="464" t="s">
        <v>827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</row>
    <row r="6" spans="1:11" ht="47.25" customHeight="1" x14ac:dyDescent="0.25">
      <c r="A6" s="464"/>
      <c r="B6" s="464"/>
      <c r="C6" s="464"/>
      <c r="D6" s="464"/>
      <c r="E6" s="464"/>
      <c r="F6" s="464"/>
      <c r="G6" s="464"/>
      <c r="H6" s="464"/>
      <c r="I6" s="464"/>
      <c r="J6" s="464"/>
      <c r="K6" s="464"/>
    </row>
    <row r="7" spans="1:11" ht="15.75" customHeight="1" x14ac:dyDescent="0.25">
      <c r="A7" s="464"/>
      <c r="B7" s="464"/>
      <c r="C7" s="464"/>
      <c r="D7" s="464"/>
      <c r="E7" s="464"/>
      <c r="F7" s="464"/>
      <c r="G7" s="464"/>
      <c r="H7" s="464"/>
      <c r="I7" s="464"/>
      <c r="J7" s="464"/>
      <c r="K7" s="464"/>
    </row>
    <row r="8" spans="1:11" ht="15.75" customHeight="1" x14ac:dyDescent="0.25">
      <c r="A8" s="465"/>
      <c r="B8" s="465"/>
      <c r="C8" s="465"/>
      <c r="D8" s="465"/>
      <c r="E8" s="465"/>
      <c r="F8" s="465"/>
      <c r="G8" s="465"/>
      <c r="H8" s="465"/>
      <c r="I8" s="465"/>
      <c r="J8" s="465"/>
      <c r="K8" s="465"/>
    </row>
    <row r="9" spans="1:11" s="55" customFormat="1" ht="103.5" customHeight="1" x14ac:dyDescent="0.25">
      <c r="A9" s="359"/>
      <c r="B9" s="383" t="s">
        <v>807</v>
      </c>
      <c r="C9" s="383" t="s">
        <v>808</v>
      </c>
      <c r="D9" s="383" t="s">
        <v>809</v>
      </c>
      <c r="E9" s="383" t="s">
        <v>810</v>
      </c>
      <c r="F9" s="383" t="s">
        <v>811</v>
      </c>
      <c r="G9" s="383" t="s">
        <v>812</v>
      </c>
      <c r="H9" s="383" t="s">
        <v>813</v>
      </c>
      <c r="I9" s="383" t="s">
        <v>814</v>
      </c>
      <c r="J9" s="383" t="s">
        <v>815</v>
      </c>
      <c r="K9" s="383" t="s">
        <v>816</v>
      </c>
    </row>
    <row r="10" spans="1:11" x14ac:dyDescent="0.25">
      <c r="A10" s="384" t="s">
        <v>817</v>
      </c>
      <c r="B10" s="385">
        <v>0</v>
      </c>
      <c r="C10" s="385">
        <v>0</v>
      </c>
      <c r="D10" s="385">
        <v>0</v>
      </c>
      <c r="E10" s="385">
        <v>0</v>
      </c>
      <c r="F10" s="385">
        <v>0</v>
      </c>
      <c r="G10" s="385">
        <v>0</v>
      </c>
      <c r="H10" s="385">
        <v>0</v>
      </c>
      <c r="I10" s="385">
        <v>0</v>
      </c>
      <c r="J10" s="385">
        <v>0</v>
      </c>
      <c r="K10" s="385">
        <v>0</v>
      </c>
    </row>
    <row r="11" spans="1:11" x14ac:dyDescent="0.25">
      <c r="A11" s="386" t="s">
        <v>818</v>
      </c>
      <c r="B11" s="385"/>
      <c r="C11" s="385"/>
      <c r="D11" s="385"/>
      <c r="E11" s="385"/>
      <c r="F11" s="387"/>
      <c r="G11" s="387"/>
      <c r="H11" s="387"/>
      <c r="I11" s="387"/>
      <c r="J11" s="387"/>
      <c r="K11" s="387"/>
    </row>
    <row r="12" spans="1:11" ht="63" x14ac:dyDescent="0.25">
      <c r="A12" s="388" t="s">
        <v>819</v>
      </c>
      <c r="B12" s="385">
        <v>0</v>
      </c>
      <c r="C12" s="385">
        <v>0</v>
      </c>
      <c r="D12" s="385">
        <v>0</v>
      </c>
      <c r="E12" s="385">
        <v>0</v>
      </c>
      <c r="F12" s="385">
        <v>0</v>
      </c>
      <c r="G12" s="385">
        <v>0</v>
      </c>
      <c r="H12" s="385">
        <v>0</v>
      </c>
      <c r="I12" s="385">
        <v>0</v>
      </c>
      <c r="J12" s="385">
        <v>0</v>
      </c>
      <c r="K12" s="385">
        <v>0</v>
      </c>
    </row>
    <row r="13" spans="1:11" ht="94.5" x14ac:dyDescent="0.25">
      <c r="A13" s="388" t="s">
        <v>820</v>
      </c>
      <c r="B13" s="385" t="s">
        <v>821</v>
      </c>
      <c r="C13" s="385"/>
      <c r="D13" s="385"/>
      <c r="E13" s="385" t="s">
        <v>821</v>
      </c>
      <c r="F13" s="385"/>
      <c r="G13" s="385"/>
      <c r="H13" s="385" t="s">
        <v>821</v>
      </c>
      <c r="I13" s="385"/>
      <c r="J13" s="385"/>
      <c r="K13" s="385" t="s">
        <v>821</v>
      </c>
    </row>
    <row r="14" spans="1:11" ht="63" x14ac:dyDescent="0.25">
      <c r="A14" s="389" t="s">
        <v>822</v>
      </c>
      <c r="B14" s="385">
        <v>0</v>
      </c>
      <c r="C14" s="385">
        <v>0</v>
      </c>
      <c r="D14" s="385">
        <v>0</v>
      </c>
      <c r="E14" s="385">
        <v>0</v>
      </c>
      <c r="F14" s="385">
        <v>0</v>
      </c>
      <c r="G14" s="385">
        <v>0</v>
      </c>
      <c r="H14" s="385">
        <v>0</v>
      </c>
      <c r="I14" s="385">
        <v>0</v>
      </c>
      <c r="J14" s="385">
        <v>0</v>
      </c>
      <c r="K14" s="385">
        <v>0</v>
      </c>
    </row>
    <row r="15" spans="1:11" ht="31.5" x14ac:dyDescent="0.25">
      <c r="A15" s="389" t="s">
        <v>823</v>
      </c>
      <c r="B15" s="385"/>
      <c r="C15" s="385"/>
      <c r="D15" s="385"/>
      <c r="E15" s="385"/>
      <c r="F15" s="385"/>
      <c r="G15" s="385"/>
      <c r="H15" s="385"/>
      <c r="I15" s="385"/>
      <c r="J15" s="385"/>
      <c r="K15" s="385"/>
    </row>
    <row r="16" spans="1:11" ht="96.75" customHeight="1" x14ac:dyDescent="0.3">
      <c r="A16" s="388" t="s">
        <v>820</v>
      </c>
      <c r="B16" s="390" t="s">
        <v>824</v>
      </c>
      <c r="C16" s="391"/>
      <c r="D16" s="391"/>
      <c r="E16" s="390" t="s">
        <v>824</v>
      </c>
      <c r="F16" s="387"/>
      <c r="G16" s="387"/>
      <c r="H16" s="390" t="s">
        <v>824</v>
      </c>
      <c r="I16" s="387"/>
      <c r="J16" s="387"/>
      <c r="K16" s="390" t="s">
        <v>824</v>
      </c>
    </row>
    <row r="17" spans="1:26" ht="78.75" customHeight="1" x14ac:dyDescent="0.3">
      <c r="A17" s="1" t="s">
        <v>202</v>
      </c>
      <c r="C17" s="392"/>
      <c r="I17" s="3" t="s">
        <v>828</v>
      </c>
    </row>
    <row r="18" spans="1:26" x14ac:dyDescent="0.3">
      <c r="Z18" s="65" t="s">
        <v>825</v>
      </c>
    </row>
  </sheetData>
  <mergeCells count="5">
    <mergeCell ref="G1:K1"/>
    <mergeCell ref="H2:K2"/>
    <mergeCell ref="F3:K3"/>
    <mergeCell ref="G4:K4"/>
    <mergeCell ref="A5:K8"/>
  </mergeCells>
  <pageMargins left="0.70866141732283472" right="0.43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topLeftCell="A46" zoomScaleNormal="100" workbookViewId="0">
      <selection activeCell="A44" sqref="A44"/>
    </sheetView>
  </sheetViews>
  <sheetFormatPr defaultRowHeight="15.75" x14ac:dyDescent="0.25"/>
  <cols>
    <col min="1" max="1" width="44.140625" style="18" customWidth="1"/>
    <col min="2" max="2" width="28.42578125" style="18" customWidth="1"/>
    <col min="3" max="3" width="16" style="18" customWidth="1"/>
    <col min="4" max="4" width="14.42578125" style="65" customWidth="1"/>
    <col min="5" max="16384" width="9.140625" style="65"/>
  </cols>
  <sheetData>
    <row r="1" spans="1:4" x14ac:dyDescent="0.25">
      <c r="B1" s="19" t="s">
        <v>206</v>
      </c>
    </row>
    <row r="2" spans="1:4" x14ac:dyDescent="0.25">
      <c r="B2" s="422" t="s">
        <v>850</v>
      </c>
      <c r="C2" s="422"/>
      <c r="D2" s="422"/>
    </row>
    <row r="3" spans="1:4" x14ac:dyDescent="0.25">
      <c r="A3" s="422" t="s">
        <v>838</v>
      </c>
      <c r="B3" s="422"/>
      <c r="C3" s="422"/>
      <c r="D3" s="422"/>
    </row>
    <row r="4" spans="1:4" x14ac:dyDescent="0.25">
      <c r="A4" s="393"/>
      <c r="B4" s="423" t="s">
        <v>751</v>
      </c>
      <c r="C4" s="423"/>
      <c r="D4" s="423"/>
    </row>
    <row r="5" spans="1:4" ht="52.5" customHeight="1" x14ac:dyDescent="0.25">
      <c r="A5" s="420" t="s">
        <v>829</v>
      </c>
      <c r="B5" s="420"/>
      <c r="C5" s="420"/>
    </row>
    <row r="6" spans="1:4" ht="15.75" customHeight="1" x14ac:dyDescent="0.25">
      <c r="A6" s="420"/>
      <c r="B6" s="420"/>
      <c r="C6" s="420"/>
    </row>
    <row r="7" spans="1:4" x14ac:dyDescent="0.25">
      <c r="C7" s="4"/>
      <c r="D7" s="4" t="s">
        <v>98</v>
      </c>
    </row>
    <row r="8" spans="1:4" ht="47.25" x14ac:dyDescent="0.25">
      <c r="A8" s="125" t="s">
        <v>4</v>
      </c>
      <c r="B8" s="125" t="s">
        <v>0</v>
      </c>
      <c r="C8" s="130" t="s">
        <v>670</v>
      </c>
      <c r="D8" s="130" t="s">
        <v>750</v>
      </c>
    </row>
    <row r="9" spans="1:4" ht="31.5" x14ac:dyDescent="0.25">
      <c r="A9" s="6" t="s">
        <v>6</v>
      </c>
      <c r="B9" s="7" t="s">
        <v>20</v>
      </c>
      <c r="C9" s="153">
        <f>C11+C13+C19+C22+C30</f>
        <v>2553830</v>
      </c>
      <c r="D9" s="153">
        <f>D11+D13+D19+D22+D30</f>
        <v>2685860</v>
      </c>
    </row>
    <row r="10" spans="1:4" x14ac:dyDescent="0.25">
      <c r="A10" s="6" t="s">
        <v>7</v>
      </c>
      <c r="B10" s="7" t="s">
        <v>21</v>
      </c>
      <c r="C10" s="153">
        <f>C11</f>
        <v>920000</v>
      </c>
      <c r="D10" s="153">
        <f>D11</f>
        <v>930000</v>
      </c>
    </row>
    <row r="11" spans="1:4" x14ac:dyDescent="0.25">
      <c r="A11" s="9" t="s">
        <v>8</v>
      </c>
      <c r="B11" s="8" t="s">
        <v>22</v>
      </c>
      <c r="C11" s="154">
        <f>SUM(C12:C12)</f>
        <v>920000</v>
      </c>
      <c r="D11" s="154">
        <f>SUM(D12:D12)</f>
        <v>930000</v>
      </c>
    </row>
    <row r="12" spans="1:4" ht="129" x14ac:dyDescent="0.25">
      <c r="A12" s="10" t="s">
        <v>9</v>
      </c>
      <c r="B12" s="8" t="s">
        <v>23</v>
      </c>
      <c r="C12" s="154">
        <v>920000</v>
      </c>
      <c r="D12" s="154">
        <v>930000</v>
      </c>
    </row>
    <row r="13" spans="1:4" ht="63" x14ac:dyDescent="0.25">
      <c r="A13" s="6" t="s">
        <v>10</v>
      </c>
      <c r="B13" s="7" t="s">
        <v>40</v>
      </c>
      <c r="C13" s="153">
        <f>C14</f>
        <v>1386830</v>
      </c>
      <c r="D13" s="153">
        <f>D14</f>
        <v>1497860</v>
      </c>
    </row>
    <row r="14" spans="1:4" ht="47.25" x14ac:dyDescent="0.25">
      <c r="A14" s="9" t="s">
        <v>11</v>
      </c>
      <c r="B14" s="64" t="s">
        <v>141</v>
      </c>
      <c r="C14" s="154">
        <f>C15+C16+C17+C18</f>
        <v>1386830</v>
      </c>
      <c r="D14" s="154">
        <f>D15+D16+D17+D18</f>
        <v>1497860</v>
      </c>
    </row>
    <row r="15" spans="1:4" ht="110.25" x14ac:dyDescent="0.25">
      <c r="A15" s="67" t="s">
        <v>142</v>
      </c>
      <c r="B15" s="64" t="s">
        <v>137</v>
      </c>
      <c r="C15" s="155">
        <v>620460</v>
      </c>
      <c r="D15" s="155">
        <v>659490</v>
      </c>
    </row>
    <row r="16" spans="1:4" ht="141.75" x14ac:dyDescent="0.25">
      <c r="A16" s="68" t="s">
        <v>143</v>
      </c>
      <c r="B16" s="64" t="s">
        <v>138</v>
      </c>
      <c r="C16" s="155">
        <v>3480</v>
      </c>
      <c r="D16" s="155">
        <v>3810</v>
      </c>
    </row>
    <row r="17" spans="1:4" ht="126" x14ac:dyDescent="0.25">
      <c r="A17" s="68" t="s">
        <v>144</v>
      </c>
      <c r="B17" s="64" t="s">
        <v>139</v>
      </c>
      <c r="C17" s="155">
        <v>839770</v>
      </c>
      <c r="D17" s="155">
        <v>919190</v>
      </c>
    </row>
    <row r="18" spans="1:4" ht="126" x14ac:dyDescent="0.25">
      <c r="A18" s="67" t="s">
        <v>145</v>
      </c>
      <c r="B18" s="64" t="s">
        <v>140</v>
      </c>
      <c r="C18" s="155">
        <v>-76880</v>
      </c>
      <c r="D18" s="155">
        <v>-84630</v>
      </c>
    </row>
    <row r="19" spans="1:4" x14ac:dyDescent="0.25">
      <c r="A19" s="6" t="s">
        <v>12</v>
      </c>
      <c r="B19" s="7" t="s">
        <v>24</v>
      </c>
      <c r="C19" s="153">
        <f>C20</f>
        <v>17000</v>
      </c>
      <c r="D19" s="153">
        <f>D20</f>
        <v>18000</v>
      </c>
    </row>
    <row r="20" spans="1:4" x14ac:dyDescent="0.25">
      <c r="A20" s="9" t="s">
        <v>26</v>
      </c>
      <c r="B20" s="8" t="s">
        <v>25</v>
      </c>
      <c r="C20" s="154">
        <f>C21</f>
        <v>17000</v>
      </c>
      <c r="D20" s="154">
        <f>D21</f>
        <v>18000</v>
      </c>
    </row>
    <row r="21" spans="1:4" x14ac:dyDescent="0.25">
      <c r="A21" s="10" t="s">
        <v>26</v>
      </c>
      <c r="B21" s="8" t="s">
        <v>27</v>
      </c>
      <c r="C21" s="154">
        <v>17000</v>
      </c>
      <c r="D21" s="154">
        <v>18000</v>
      </c>
    </row>
    <row r="22" spans="1:4" x14ac:dyDescent="0.25">
      <c r="A22" s="6" t="s">
        <v>13</v>
      </c>
      <c r="B22" s="7" t="s">
        <v>29</v>
      </c>
      <c r="C22" s="153">
        <f>C23+C25</f>
        <v>205000</v>
      </c>
      <c r="D22" s="153">
        <f>D23+D25</f>
        <v>215000</v>
      </c>
    </row>
    <row r="23" spans="1:4" x14ac:dyDescent="0.25">
      <c r="A23" s="9" t="s">
        <v>28</v>
      </c>
      <c r="B23" s="8" t="s">
        <v>30</v>
      </c>
      <c r="C23" s="154">
        <f>C24</f>
        <v>70000</v>
      </c>
      <c r="D23" s="154">
        <f>D24</f>
        <v>70000</v>
      </c>
    </row>
    <row r="24" spans="1:4" ht="82.5" x14ac:dyDescent="0.25">
      <c r="A24" s="71" t="s">
        <v>147</v>
      </c>
      <c r="B24" s="8" t="s">
        <v>31</v>
      </c>
      <c r="C24" s="154">
        <v>70000</v>
      </c>
      <c r="D24" s="154">
        <v>70000</v>
      </c>
    </row>
    <row r="25" spans="1:4" x14ac:dyDescent="0.25">
      <c r="A25" s="13" t="s">
        <v>32</v>
      </c>
      <c r="B25" s="8" t="s">
        <v>33</v>
      </c>
      <c r="C25" s="156">
        <f>C26+C28</f>
        <v>135000</v>
      </c>
      <c r="D25" s="156">
        <f>D26+D28</f>
        <v>145000</v>
      </c>
    </row>
    <row r="26" spans="1:4" ht="16.5" x14ac:dyDescent="0.25">
      <c r="A26" s="74" t="s">
        <v>146</v>
      </c>
      <c r="B26" s="69" t="s">
        <v>192</v>
      </c>
      <c r="C26" s="156">
        <f>C27</f>
        <v>110000</v>
      </c>
      <c r="D26" s="156">
        <f>D27</f>
        <v>120000</v>
      </c>
    </row>
    <row r="27" spans="1:4" ht="66" x14ac:dyDescent="0.25">
      <c r="A27" s="71" t="s">
        <v>148</v>
      </c>
      <c r="B27" s="69" t="s">
        <v>158</v>
      </c>
      <c r="C27" s="156">
        <v>110000</v>
      </c>
      <c r="D27" s="156">
        <v>120000</v>
      </c>
    </row>
    <row r="28" spans="1:4" ht="16.5" x14ac:dyDescent="0.25">
      <c r="A28" s="70" t="s">
        <v>152</v>
      </c>
      <c r="B28" s="69" t="s">
        <v>150</v>
      </c>
      <c r="C28" s="156">
        <f>C29</f>
        <v>25000</v>
      </c>
      <c r="D28" s="156">
        <f>D29</f>
        <v>25000</v>
      </c>
    </row>
    <row r="29" spans="1:4" ht="66" x14ac:dyDescent="0.25">
      <c r="A29" s="66" t="s">
        <v>149</v>
      </c>
      <c r="B29" s="69" t="s">
        <v>151</v>
      </c>
      <c r="C29" s="156">
        <v>25000</v>
      </c>
      <c r="D29" s="156">
        <v>25000</v>
      </c>
    </row>
    <row r="30" spans="1:4" ht="47.25" x14ac:dyDescent="0.25">
      <c r="A30" s="6" t="s">
        <v>14</v>
      </c>
      <c r="B30" s="7" t="s">
        <v>35</v>
      </c>
      <c r="C30" s="153">
        <f t="shared" ref="C30:D32" si="0">C31</f>
        <v>25000</v>
      </c>
      <c r="D30" s="153">
        <f t="shared" si="0"/>
        <v>25000</v>
      </c>
    </row>
    <row r="31" spans="1:4" ht="31.5" x14ac:dyDescent="0.25">
      <c r="A31" s="13" t="s">
        <v>15</v>
      </c>
      <c r="B31" s="12" t="s">
        <v>36</v>
      </c>
      <c r="C31" s="156">
        <f t="shared" si="0"/>
        <v>25000</v>
      </c>
      <c r="D31" s="156">
        <f t="shared" si="0"/>
        <v>25000</v>
      </c>
    </row>
    <row r="32" spans="1:4" ht="31.5" x14ac:dyDescent="0.25">
      <c r="A32" s="14" t="s">
        <v>16</v>
      </c>
      <c r="B32" s="12" t="s">
        <v>37</v>
      </c>
      <c r="C32" s="156">
        <f t="shared" si="0"/>
        <v>25000</v>
      </c>
      <c r="D32" s="156">
        <f t="shared" si="0"/>
        <v>25000</v>
      </c>
    </row>
    <row r="33" spans="1:4" ht="49.5" x14ac:dyDescent="0.25">
      <c r="A33" s="75" t="s">
        <v>155</v>
      </c>
      <c r="B33" s="12" t="s">
        <v>1</v>
      </c>
      <c r="C33" s="156">
        <v>25000</v>
      </c>
      <c r="D33" s="156">
        <v>25000</v>
      </c>
    </row>
    <row r="34" spans="1:4" x14ac:dyDescent="0.25">
      <c r="A34" s="15" t="s">
        <v>17</v>
      </c>
      <c r="B34" s="16" t="s">
        <v>38</v>
      </c>
      <c r="C34" s="157">
        <f>C35</f>
        <v>11643700</v>
      </c>
      <c r="D34" s="157">
        <f>D35</f>
        <v>10865500</v>
      </c>
    </row>
    <row r="35" spans="1:4" ht="47.25" x14ac:dyDescent="0.25">
      <c r="A35" s="11" t="s">
        <v>18</v>
      </c>
      <c r="B35" s="12" t="s">
        <v>39</v>
      </c>
      <c r="C35" s="156">
        <f>C36+C42+C47+C39</f>
        <v>11643700</v>
      </c>
      <c r="D35" s="156">
        <f>D36+D42+D47+D39</f>
        <v>10865500</v>
      </c>
    </row>
    <row r="36" spans="1:4" ht="31.5" x14ac:dyDescent="0.25">
      <c r="A36" s="165" t="s">
        <v>197</v>
      </c>
      <c r="B36" s="162" t="s">
        <v>209</v>
      </c>
      <c r="C36" s="157">
        <f>C37</f>
        <v>10052800</v>
      </c>
      <c r="D36" s="157">
        <f>D37</f>
        <v>9901400</v>
      </c>
    </row>
    <row r="37" spans="1:4" ht="63" x14ac:dyDescent="0.25">
      <c r="A37" s="123" t="s">
        <v>860</v>
      </c>
      <c r="B37" s="79" t="s">
        <v>749</v>
      </c>
      <c r="C37" s="156">
        <f>C38</f>
        <v>10052800</v>
      </c>
      <c r="D37" s="156">
        <f>D38</f>
        <v>9901400</v>
      </c>
    </row>
    <row r="38" spans="1:4" ht="54" customHeight="1" x14ac:dyDescent="0.25">
      <c r="A38" s="75" t="s">
        <v>754</v>
      </c>
      <c r="B38" s="79" t="s">
        <v>748</v>
      </c>
      <c r="C38" s="156">
        <v>10052800</v>
      </c>
      <c r="D38" s="156">
        <v>9901400</v>
      </c>
    </row>
    <row r="39" spans="1:4" ht="47.25" x14ac:dyDescent="0.25">
      <c r="A39" s="163" t="s">
        <v>217</v>
      </c>
      <c r="B39" s="164" t="s">
        <v>218</v>
      </c>
      <c r="C39" s="157">
        <f>C40</f>
        <v>1056600</v>
      </c>
      <c r="D39" s="157">
        <f>D40</f>
        <v>400000</v>
      </c>
    </row>
    <row r="40" spans="1:4" x14ac:dyDescent="0.25">
      <c r="A40" s="68" t="s">
        <v>219</v>
      </c>
      <c r="B40" s="159" t="s">
        <v>220</v>
      </c>
      <c r="C40" s="156">
        <f>C41</f>
        <v>1056600</v>
      </c>
      <c r="D40" s="156">
        <f>D41</f>
        <v>400000</v>
      </c>
    </row>
    <row r="41" spans="1:4" ht="31.5" x14ac:dyDescent="0.25">
      <c r="A41" s="68" t="s">
        <v>156</v>
      </c>
      <c r="B41" s="159" t="s">
        <v>221</v>
      </c>
      <c r="C41" s="156">
        <v>1056600</v>
      </c>
      <c r="D41" s="156">
        <v>400000</v>
      </c>
    </row>
    <row r="42" spans="1:4" ht="28.5" x14ac:dyDescent="0.25">
      <c r="A42" s="160" t="s">
        <v>193</v>
      </c>
      <c r="B42" s="16" t="s">
        <v>210</v>
      </c>
      <c r="C42" s="157">
        <f>C43+C45</f>
        <v>148400</v>
      </c>
      <c r="D42" s="157">
        <f>D43+D45</f>
        <v>153800</v>
      </c>
    </row>
    <row r="43" spans="1:4" ht="63" x14ac:dyDescent="0.25">
      <c r="A43" s="123" t="s">
        <v>861</v>
      </c>
      <c r="B43" s="79" t="s">
        <v>211</v>
      </c>
      <c r="C43" s="156">
        <f>C44</f>
        <v>147700</v>
      </c>
      <c r="D43" s="156">
        <f>D44</f>
        <v>153100</v>
      </c>
    </row>
    <row r="44" spans="1:4" ht="75" x14ac:dyDescent="0.25">
      <c r="A44" s="126" t="s">
        <v>862</v>
      </c>
      <c r="B44" s="79" t="s">
        <v>212</v>
      </c>
      <c r="C44" s="156">
        <v>147700</v>
      </c>
      <c r="D44" s="156">
        <v>153100</v>
      </c>
    </row>
    <row r="45" spans="1:4" ht="47.25" x14ac:dyDescent="0.25">
      <c r="A45" s="41" t="s">
        <v>126</v>
      </c>
      <c r="B45" s="79" t="s">
        <v>213</v>
      </c>
      <c r="C45" s="156">
        <f>C46</f>
        <v>700</v>
      </c>
      <c r="D45" s="156">
        <f>D46</f>
        <v>700</v>
      </c>
    </row>
    <row r="46" spans="1:4" ht="53.25" customHeight="1" x14ac:dyDescent="0.25">
      <c r="A46" s="71" t="s">
        <v>157</v>
      </c>
      <c r="B46" s="79" t="s">
        <v>214</v>
      </c>
      <c r="C46" s="156">
        <v>700</v>
      </c>
      <c r="D46" s="156">
        <v>700</v>
      </c>
    </row>
    <row r="47" spans="1:4" ht="32.25" customHeight="1" x14ac:dyDescent="0.25">
      <c r="A47" s="161" t="s">
        <v>196</v>
      </c>
      <c r="B47" s="162" t="s">
        <v>215</v>
      </c>
      <c r="C47" s="157">
        <f>C48</f>
        <v>385900</v>
      </c>
      <c r="D47" s="157">
        <f>D48</f>
        <v>410300</v>
      </c>
    </row>
    <row r="48" spans="1:4" ht="53.25" customHeight="1" x14ac:dyDescent="0.25">
      <c r="A48" s="127" t="s">
        <v>163</v>
      </c>
      <c r="B48" s="122" t="s">
        <v>216</v>
      </c>
      <c r="C48" s="156">
        <v>385900</v>
      </c>
      <c r="D48" s="156">
        <v>410300</v>
      </c>
    </row>
    <row r="49" spans="1:5" x14ac:dyDescent="0.25">
      <c r="A49" s="17" t="s">
        <v>19</v>
      </c>
      <c r="B49" s="16"/>
      <c r="C49" s="157">
        <f>C9+C34</f>
        <v>14197530</v>
      </c>
      <c r="D49" s="157">
        <f>D9+D34</f>
        <v>13551360</v>
      </c>
    </row>
    <row r="50" spans="1:5" ht="18.75" x14ac:dyDescent="0.3">
      <c r="A50" s="81"/>
      <c r="B50" s="421"/>
      <c r="C50" s="421"/>
      <c r="E50" s="2"/>
    </row>
    <row r="54" spans="1:5" x14ac:dyDescent="0.25">
      <c r="A54" s="18" t="s">
        <v>202</v>
      </c>
      <c r="C54" s="18" t="s">
        <v>203</v>
      </c>
    </row>
  </sheetData>
  <mergeCells count="5">
    <mergeCell ref="A5:C6"/>
    <mergeCell ref="B50:C50"/>
    <mergeCell ref="B2:D2"/>
    <mergeCell ref="B4:D4"/>
    <mergeCell ref="A3:D3"/>
  </mergeCells>
  <pageMargins left="0.70866141732283472" right="0.70866141732283472" top="0.74803149606299213" bottom="0.74803149606299213" header="0.31496062992125984" footer="0.31496062992125984"/>
  <pageSetup paperSize="9" scale="84" fitToHeight="3" orientation="portrait" r:id="rId1"/>
  <rowBreaks count="1" manualBreakCount="1">
    <brk id="23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opLeftCell="A24" zoomScaleNormal="100" workbookViewId="0">
      <selection activeCell="F17" sqref="F17"/>
    </sheetView>
  </sheetViews>
  <sheetFormatPr defaultRowHeight="15.75" x14ac:dyDescent="0.25"/>
  <cols>
    <col min="1" max="1" width="18.140625" style="18" customWidth="1"/>
    <col min="2" max="2" width="30.28515625" style="18" customWidth="1"/>
    <col min="3" max="3" width="58" style="18" customWidth="1"/>
  </cols>
  <sheetData>
    <row r="1" spans="1:5" x14ac:dyDescent="0.25">
      <c r="A1" s="19"/>
      <c r="C1" s="21" t="s">
        <v>207</v>
      </c>
    </row>
    <row r="2" spans="1:5" x14ac:dyDescent="0.25">
      <c r="A2" s="19"/>
      <c r="C2" s="369" t="s">
        <v>851</v>
      </c>
    </row>
    <row r="3" spans="1:5" x14ac:dyDescent="0.25">
      <c r="A3" s="19"/>
      <c r="C3" s="393" t="s">
        <v>834</v>
      </c>
      <c r="D3" s="393"/>
      <c r="E3" s="65"/>
    </row>
    <row r="4" spans="1:5" x14ac:dyDescent="0.25">
      <c r="A4" s="19"/>
      <c r="C4" s="393" t="s">
        <v>752</v>
      </c>
      <c r="D4" s="18"/>
      <c r="E4" s="65"/>
    </row>
    <row r="6" spans="1:5" ht="15" x14ac:dyDescent="0.25">
      <c r="A6" s="427" t="s">
        <v>753</v>
      </c>
      <c r="B6" s="427"/>
      <c r="C6" s="427"/>
    </row>
    <row r="7" spans="1:5" ht="15.75" customHeight="1" x14ac:dyDescent="0.25">
      <c r="A7" s="427"/>
      <c r="B7" s="427"/>
      <c r="C7" s="427"/>
    </row>
    <row r="8" spans="1:5" ht="15" x14ac:dyDescent="0.25">
      <c r="A8" s="428"/>
      <c r="B8" s="428"/>
      <c r="C8" s="428"/>
    </row>
    <row r="9" spans="1:5" ht="35.25" customHeight="1" x14ac:dyDescent="0.25">
      <c r="A9" s="425" t="s">
        <v>0</v>
      </c>
      <c r="B9" s="426"/>
      <c r="C9" s="429" t="s">
        <v>43</v>
      </c>
    </row>
    <row r="10" spans="1:5" ht="56.25" customHeight="1" x14ac:dyDescent="0.25">
      <c r="A10" s="5" t="s">
        <v>41</v>
      </c>
      <c r="B10" s="20" t="s">
        <v>42</v>
      </c>
      <c r="C10" s="430"/>
    </row>
    <row r="11" spans="1:5" ht="33.75" customHeight="1" x14ac:dyDescent="0.25">
      <c r="A11" s="7">
        <v>986</v>
      </c>
      <c r="B11" s="431" t="s">
        <v>99</v>
      </c>
      <c r="C11" s="432"/>
    </row>
    <row r="12" spans="1:5" s="65" customFormat="1" ht="98.25" hidden="1" customHeight="1" x14ac:dyDescent="0.25">
      <c r="A12" s="8">
        <v>986</v>
      </c>
      <c r="B12" s="73" t="s">
        <v>170</v>
      </c>
      <c r="C12" s="78" t="s">
        <v>153</v>
      </c>
    </row>
    <row r="13" spans="1:5" ht="66" hidden="1" x14ac:dyDescent="0.25">
      <c r="A13" s="12">
        <v>986</v>
      </c>
      <c r="B13" s="12" t="s">
        <v>127</v>
      </c>
      <c r="C13" s="71" t="s">
        <v>159</v>
      </c>
    </row>
    <row r="14" spans="1:5" ht="99" hidden="1" x14ac:dyDescent="0.25">
      <c r="A14" s="12">
        <v>986</v>
      </c>
      <c r="B14" s="12" t="s">
        <v>34</v>
      </c>
      <c r="C14" s="71" t="s">
        <v>154</v>
      </c>
    </row>
    <row r="15" spans="1:5" ht="31.5" x14ac:dyDescent="0.25">
      <c r="A15" s="12">
        <v>986</v>
      </c>
      <c r="B15" s="12" t="s">
        <v>1</v>
      </c>
      <c r="C15" s="22" t="s">
        <v>155</v>
      </c>
    </row>
    <row r="16" spans="1:5" s="65" customFormat="1" ht="98.25" customHeight="1" x14ac:dyDescent="0.25">
      <c r="A16" s="12">
        <v>986</v>
      </c>
      <c r="B16" s="12" t="s">
        <v>863</v>
      </c>
      <c r="C16" s="22" t="s">
        <v>864</v>
      </c>
    </row>
    <row r="17" spans="1:8" ht="57" customHeight="1" x14ac:dyDescent="0.25">
      <c r="A17" s="12">
        <v>986</v>
      </c>
      <c r="B17" s="12" t="s">
        <v>128</v>
      </c>
      <c r="C17" s="75" t="s">
        <v>160</v>
      </c>
    </row>
    <row r="18" spans="1:8" ht="33" x14ac:dyDescent="0.25">
      <c r="A18" s="12">
        <v>986</v>
      </c>
      <c r="B18" s="12" t="s">
        <v>2</v>
      </c>
      <c r="C18" s="71" t="s">
        <v>161</v>
      </c>
    </row>
    <row r="19" spans="1:8" ht="33" x14ac:dyDescent="0.25">
      <c r="A19" s="12">
        <v>986</v>
      </c>
      <c r="B19" s="12" t="s">
        <v>3</v>
      </c>
      <c r="C19" s="72" t="s">
        <v>162</v>
      </c>
    </row>
    <row r="20" spans="1:8" s="89" customFormat="1" ht="49.5" x14ac:dyDescent="0.25">
      <c r="A20" s="84">
        <v>986</v>
      </c>
      <c r="B20" s="122" t="s">
        <v>748</v>
      </c>
      <c r="C20" s="85" t="s">
        <v>754</v>
      </c>
    </row>
    <row r="21" spans="1:8" ht="16.5" x14ac:dyDescent="0.25">
      <c r="A21" s="84">
        <v>986</v>
      </c>
      <c r="B21" s="122" t="s">
        <v>221</v>
      </c>
      <c r="C21" s="86" t="s">
        <v>156</v>
      </c>
      <c r="D21" s="65"/>
      <c r="E21" s="65"/>
      <c r="F21" s="65"/>
      <c r="G21" s="89"/>
      <c r="H21" s="89"/>
    </row>
    <row r="22" spans="1:8" s="65" customFormat="1" ht="47.25" x14ac:dyDescent="0.25">
      <c r="A22" s="84">
        <v>986</v>
      </c>
      <c r="B22" s="122" t="s">
        <v>214</v>
      </c>
      <c r="C22" s="88" t="s">
        <v>157</v>
      </c>
      <c r="G22" s="89"/>
      <c r="H22" s="89"/>
    </row>
    <row r="23" spans="1:8" s="65" customFormat="1" ht="63" x14ac:dyDescent="0.25">
      <c r="A23" s="84">
        <v>986</v>
      </c>
      <c r="B23" s="122" t="s">
        <v>212</v>
      </c>
      <c r="C23" s="123" t="s">
        <v>862</v>
      </c>
      <c r="G23" s="89"/>
      <c r="H23" s="89"/>
    </row>
    <row r="24" spans="1:8" ht="33" x14ac:dyDescent="0.25">
      <c r="A24" s="84">
        <v>986</v>
      </c>
      <c r="B24" s="122" t="s">
        <v>216</v>
      </c>
      <c r="C24" s="87" t="s">
        <v>163</v>
      </c>
    </row>
    <row r="25" spans="1:8" s="65" customFormat="1" ht="33" x14ac:dyDescent="0.25">
      <c r="A25" s="12">
        <v>986</v>
      </c>
      <c r="B25" s="12" t="s">
        <v>194</v>
      </c>
      <c r="C25" s="71" t="s">
        <v>195</v>
      </c>
    </row>
    <row r="26" spans="1:8" ht="115.5" x14ac:dyDescent="0.25">
      <c r="A26" s="84">
        <v>986</v>
      </c>
      <c r="B26" s="64" t="s">
        <v>100</v>
      </c>
      <c r="C26" s="85" t="s">
        <v>164</v>
      </c>
    </row>
    <row r="28" spans="1:8" ht="112.5" customHeight="1" x14ac:dyDescent="0.25">
      <c r="A28" s="424" t="s">
        <v>202</v>
      </c>
      <c r="B28" s="424"/>
      <c r="C28" s="132" t="s">
        <v>204</v>
      </c>
    </row>
  </sheetData>
  <mergeCells count="5">
    <mergeCell ref="A28:B28"/>
    <mergeCell ref="A9:B9"/>
    <mergeCell ref="A6:C8"/>
    <mergeCell ref="C9:C10"/>
    <mergeCell ref="B11:C11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13" zoomScaleNormal="100" workbookViewId="0">
      <selection activeCell="B3" sqref="B3:C3"/>
    </sheetView>
  </sheetViews>
  <sheetFormatPr defaultRowHeight="15.75" x14ac:dyDescent="0.25"/>
  <cols>
    <col min="1" max="1" width="18.140625" style="18" customWidth="1"/>
    <col min="2" max="2" width="28.42578125" style="18" customWidth="1"/>
    <col min="3" max="3" width="58.28515625" style="18" customWidth="1"/>
  </cols>
  <sheetData>
    <row r="1" spans="1:5" x14ac:dyDescent="0.25">
      <c r="A1" s="19"/>
      <c r="C1" s="21" t="s">
        <v>709</v>
      </c>
    </row>
    <row r="2" spans="1:5" x14ac:dyDescent="0.25">
      <c r="A2" s="19"/>
      <c r="C2" s="369" t="s">
        <v>852</v>
      </c>
    </row>
    <row r="3" spans="1:5" x14ac:dyDescent="0.25">
      <c r="A3" s="19"/>
      <c r="B3" s="433" t="s">
        <v>834</v>
      </c>
      <c r="C3" s="433"/>
      <c r="D3" s="91"/>
      <c r="E3" s="92"/>
    </row>
    <row r="4" spans="1:5" x14ac:dyDescent="0.25">
      <c r="A4" s="19"/>
      <c r="C4" s="396" t="s">
        <v>752</v>
      </c>
      <c r="D4" s="91"/>
      <c r="E4" s="92"/>
    </row>
    <row r="6" spans="1:5" ht="47.25" customHeight="1" x14ac:dyDescent="0.25">
      <c r="A6" s="427" t="s">
        <v>755</v>
      </c>
      <c r="B6" s="427"/>
      <c r="C6" s="427"/>
    </row>
    <row r="7" spans="1:5" ht="15.75" customHeight="1" x14ac:dyDescent="0.25">
      <c r="A7" s="427"/>
      <c r="B7" s="427"/>
      <c r="C7" s="427"/>
    </row>
    <row r="8" spans="1:5" ht="15.75" customHeight="1" x14ac:dyDescent="0.25">
      <c r="A8" s="428"/>
      <c r="B8" s="428"/>
      <c r="C8" s="428"/>
    </row>
    <row r="9" spans="1:5" ht="35.25" customHeight="1" x14ac:dyDescent="0.25">
      <c r="A9" s="425" t="s">
        <v>0</v>
      </c>
      <c r="B9" s="426"/>
      <c r="C9" s="429" t="s">
        <v>46</v>
      </c>
    </row>
    <row r="10" spans="1:5" ht="63" x14ac:dyDescent="0.25">
      <c r="A10" s="5" t="s">
        <v>44</v>
      </c>
      <c r="B10" s="20" t="s">
        <v>45</v>
      </c>
      <c r="C10" s="430"/>
    </row>
    <row r="11" spans="1:5" ht="33.75" customHeight="1" x14ac:dyDescent="0.25">
      <c r="A11" s="7">
        <v>986</v>
      </c>
      <c r="B11" s="431" t="s">
        <v>99</v>
      </c>
      <c r="C11" s="432"/>
    </row>
    <row r="12" spans="1:5" ht="47.25" x14ac:dyDescent="0.25">
      <c r="A12" s="12">
        <v>986</v>
      </c>
      <c r="B12" s="23" t="s">
        <v>47</v>
      </c>
      <c r="C12" s="22" t="s">
        <v>717</v>
      </c>
    </row>
    <row r="13" spans="1:5" ht="31.5" customHeight="1" x14ac:dyDescent="0.25">
      <c r="A13" s="12">
        <v>986</v>
      </c>
      <c r="B13" s="23" t="s">
        <v>48</v>
      </c>
      <c r="C13" s="22" t="s">
        <v>168</v>
      </c>
    </row>
    <row r="14" spans="1:5" ht="47.25" x14ac:dyDescent="0.25">
      <c r="A14" s="12">
        <v>986</v>
      </c>
      <c r="B14" s="23" t="s">
        <v>49</v>
      </c>
      <c r="C14" s="22" t="s">
        <v>718</v>
      </c>
    </row>
    <row r="15" spans="1:5" ht="47.25" x14ac:dyDescent="0.25">
      <c r="A15" s="12">
        <v>986</v>
      </c>
      <c r="B15" s="23" t="s">
        <v>50</v>
      </c>
      <c r="C15" s="22" t="s">
        <v>165</v>
      </c>
    </row>
    <row r="16" spans="1:5" ht="31.5" x14ac:dyDescent="0.25">
      <c r="A16" s="12">
        <v>986</v>
      </c>
      <c r="B16" s="23" t="s">
        <v>51</v>
      </c>
      <c r="C16" s="22" t="s">
        <v>166</v>
      </c>
    </row>
    <row r="17" spans="1:3" ht="31.5" x14ac:dyDescent="0.25">
      <c r="A17" s="12">
        <v>986</v>
      </c>
      <c r="B17" s="23" t="s">
        <v>52</v>
      </c>
      <c r="C17" s="22" t="s">
        <v>167</v>
      </c>
    </row>
    <row r="18" spans="1:3" ht="47.25" x14ac:dyDescent="0.25">
      <c r="A18" s="12">
        <v>986</v>
      </c>
      <c r="B18" s="23" t="s">
        <v>53</v>
      </c>
      <c r="C18" s="22" t="s">
        <v>169</v>
      </c>
    </row>
    <row r="19" spans="1:3" ht="78.75" customHeight="1" x14ac:dyDescent="0.25">
      <c r="A19" s="434" t="s">
        <v>202</v>
      </c>
      <c r="B19" s="434"/>
      <c r="C19" s="132" t="s">
        <v>204</v>
      </c>
    </row>
  </sheetData>
  <mergeCells count="6">
    <mergeCell ref="B3:C3"/>
    <mergeCell ref="A19:B19"/>
    <mergeCell ref="A6:C8"/>
    <mergeCell ref="A9:B9"/>
    <mergeCell ref="C9:C10"/>
    <mergeCell ref="B11:C11"/>
  </mergeCells>
  <phoneticPr fontId="15" type="noConversion"/>
  <pageMargins left="0.7" right="0.7" top="0.75" bottom="0.75" header="0.3" footer="0.3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28" zoomScaleNormal="100" workbookViewId="0">
      <selection activeCell="C39" sqref="C39"/>
    </sheetView>
  </sheetViews>
  <sheetFormatPr defaultRowHeight="15.75" x14ac:dyDescent="0.25"/>
  <cols>
    <col min="1" max="1" width="65.140625" style="24" customWidth="1"/>
    <col min="2" max="2" width="21.5703125" style="24" customWidth="1"/>
    <col min="3" max="3" width="21.5703125" style="26" customWidth="1"/>
    <col min="7" max="7" width="7.42578125" bestFit="1" customWidth="1"/>
  </cols>
  <sheetData>
    <row r="1" spans="1:4" x14ac:dyDescent="0.25">
      <c r="B1" s="25" t="s">
        <v>710</v>
      </c>
    </row>
    <row r="2" spans="1:4" x14ac:dyDescent="0.25">
      <c r="B2" s="437" t="s">
        <v>853</v>
      </c>
      <c r="C2" s="437"/>
    </row>
    <row r="3" spans="1:4" x14ac:dyDescent="0.25">
      <c r="A3" s="433" t="s">
        <v>839</v>
      </c>
      <c r="B3" s="433"/>
      <c r="C3" s="433"/>
      <c r="D3" s="90"/>
    </row>
    <row r="4" spans="1:4" x14ac:dyDescent="0.25">
      <c r="A4" s="433" t="s">
        <v>756</v>
      </c>
      <c r="B4" s="433"/>
      <c r="C4" s="433"/>
      <c r="D4" s="90"/>
    </row>
    <row r="6" spans="1:4" x14ac:dyDescent="0.25">
      <c r="A6" s="435" t="s">
        <v>54</v>
      </c>
      <c r="B6" s="436"/>
      <c r="C6" s="436"/>
    </row>
    <row r="7" spans="1:4" ht="32.25" customHeight="1" x14ac:dyDescent="0.25">
      <c r="A7" s="435" t="s">
        <v>757</v>
      </c>
      <c r="B7" s="435"/>
      <c r="C7" s="435"/>
    </row>
    <row r="8" spans="1:4" x14ac:dyDescent="0.25">
      <c r="A8" s="27"/>
    </row>
    <row r="9" spans="1:4" x14ac:dyDescent="0.25">
      <c r="A9" s="28" t="s">
        <v>55</v>
      </c>
      <c r="B9" s="28" t="s">
        <v>55</v>
      </c>
      <c r="C9" s="28" t="s">
        <v>108</v>
      </c>
    </row>
    <row r="10" spans="1:4" x14ac:dyDescent="0.25">
      <c r="A10" s="29" t="s">
        <v>56</v>
      </c>
      <c r="B10" s="29" t="s">
        <v>57</v>
      </c>
      <c r="C10" s="29" t="s">
        <v>747</v>
      </c>
    </row>
    <row r="11" spans="1:4" x14ac:dyDescent="0.25">
      <c r="A11" s="30" t="s">
        <v>58</v>
      </c>
      <c r="B11" s="31" t="s">
        <v>59</v>
      </c>
      <c r="C11" s="60">
        <f>C12+C13+C14+C15+C16+C17</f>
        <v>8712643.879999999</v>
      </c>
    </row>
    <row r="12" spans="1:4" ht="31.5" x14ac:dyDescent="0.25">
      <c r="A12" s="32" t="s">
        <v>60</v>
      </c>
      <c r="B12" s="33" t="s">
        <v>61</v>
      </c>
      <c r="C12" s="61">
        <v>1403416</v>
      </c>
    </row>
    <row r="13" spans="1:4" ht="47.25" x14ac:dyDescent="0.25">
      <c r="A13" s="32" t="s">
        <v>62</v>
      </c>
      <c r="B13" s="33" t="s">
        <v>63</v>
      </c>
      <c r="C13" s="61">
        <v>5766030.8799999999</v>
      </c>
    </row>
    <row r="14" spans="1:4" ht="47.25" x14ac:dyDescent="0.25">
      <c r="A14" s="32" t="s">
        <v>64</v>
      </c>
      <c r="B14" s="33" t="s">
        <v>65</v>
      </c>
      <c r="C14" s="61">
        <v>809397</v>
      </c>
    </row>
    <row r="15" spans="1:4" s="65" customFormat="1" ht="15" customHeight="1" x14ac:dyDescent="0.25">
      <c r="A15" s="43" t="s">
        <v>198</v>
      </c>
      <c r="B15" s="33" t="s">
        <v>457</v>
      </c>
      <c r="C15" s="61">
        <v>706100</v>
      </c>
    </row>
    <row r="16" spans="1:4" x14ac:dyDescent="0.25">
      <c r="A16" s="32" t="s">
        <v>66</v>
      </c>
      <c r="B16" s="33" t="s">
        <v>67</v>
      </c>
      <c r="C16" s="61">
        <v>7000</v>
      </c>
    </row>
    <row r="17" spans="1:3" x14ac:dyDescent="0.25">
      <c r="A17" s="57" t="s">
        <v>129</v>
      </c>
      <c r="B17" s="58" t="s">
        <v>130</v>
      </c>
      <c r="C17" s="61">
        <v>20700</v>
      </c>
    </row>
    <row r="18" spans="1:3" x14ac:dyDescent="0.25">
      <c r="A18" s="30" t="s">
        <v>106</v>
      </c>
      <c r="B18" s="39" t="s">
        <v>107</v>
      </c>
      <c r="C18" s="60">
        <f>C19</f>
        <v>142800</v>
      </c>
    </row>
    <row r="19" spans="1:3" x14ac:dyDescent="0.25">
      <c r="A19" s="32" t="s">
        <v>105</v>
      </c>
      <c r="B19" s="35" t="s">
        <v>104</v>
      </c>
      <c r="C19" s="61">
        <v>142800</v>
      </c>
    </row>
    <row r="20" spans="1:3" ht="31.5" x14ac:dyDescent="0.25">
      <c r="A20" s="30" t="s">
        <v>68</v>
      </c>
      <c r="B20" s="31" t="s">
        <v>69</v>
      </c>
      <c r="C20" s="60">
        <f>SUM(C21:C22)</f>
        <v>2171364.9500000002</v>
      </c>
    </row>
    <row r="21" spans="1:3" x14ac:dyDescent="0.25">
      <c r="A21" s="43" t="s">
        <v>671</v>
      </c>
      <c r="B21" s="33" t="s">
        <v>70</v>
      </c>
      <c r="C21" s="61">
        <v>1000</v>
      </c>
    </row>
    <row r="22" spans="1:3" ht="31.5" x14ac:dyDescent="0.25">
      <c r="A22" s="43" t="s">
        <v>672</v>
      </c>
      <c r="B22" s="33" t="s">
        <v>72</v>
      </c>
      <c r="C22" s="61">
        <v>2170364.9500000002</v>
      </c>
    </row>
    <row r="23" spans="1:3" x14ac:dyDescent="0.25">
      <c r="A23" s="30" t="s">
        <v>73</v>
      </c>
      <c r="B23" s="31" t="s">
        <v>74</v>
      </c>
      <c r="C23" s="60">
        <f>SUM(C24:C24)+C25</f>
        <v>1647889.2</v>
      </c>
    </row>
    <row r="24" spans="1:3" x14ac:dyDescent="0.25">
      <c r="A24" s="32" t="s">
        <v>75</v>
      </c>
      <c r="B24" s="33" t="s">
        <v>76</v>
      </c>
      <c r="C24" s="61">
        <v>1567142.54</v>
      </c>
    </row>
    <row r="25" spans="1:3" x14ac:dyDescent="0.25">
      <c r="A25" s="57" t="s">
        <v>132</v>
      </c>
      <c r="B25" s="59" t="s">
        <v>131</v>
      </c>
      <c r="C25" s="61">
        <v>80746.66</v>
      </c>
    </row>
    <row r="26" spans="1:3" x14ac:dyDescent="0.25">
      <c r="A26" s="30" t="s">
        <v>77</v>
      </c>
      <c r="B26" s="31" t="s">
        <v>78</v>
      </c>
      <c r="C26" s="60">
        <f>SUM(C27:C28)</f>
        <v>1167777.33</v>
      </c>
    </row>
    <row r="27" spans="1:3" x14ac:dyDescent="0.25">
      <c r="A27" s="32" t="s">
        <v>79</v>
      </c>
      <c r="B27" s="33" t="s">
        <v>80</v>
      </c>
      <c r="C27" s="61">
        <v>0</v>
      </c>
    </row>
    <row r="28" spans="1:3" x14ac:dyDescent="0.25">
      <c r="A28" s="32" t="s">
        <v>92</v>
      </c>
      <c r="B28" s="33" t="s">
        <v>93</v>
      </c>
      <c r="C28" s="61">
        <v>1167777.33</v>
      </c>
    </row>
    <row r="29" spans="1:3" s="65" customFormat="1" x14ac:dyDescent="0.25">
      <c r="A29" s="30" t="s">
        <v>758</v>
      </c>
      <c r="B29" s="39" t="s">
        <v>760</v>
      </c>
      <c r="C29" s="60">
        <f>C30</f>
        <v>785158</v>
      </c>
    </row>
    <row r="30" spans="1:3" s="65" customFormat="1" x14ac:dyDescent="0.25">
      <c r="A30" s="43" t="s">
        <v>759</v>
      </c>
      <c r="B30" s="59" t="s">
        <v>761</v>
      </c>
      <c r="C30" s="61">
        <v>785158</v>
      </c>
    </row>
    <row r="31" spans="1:3" x14ac:dyDescent="0.25">
      <c r="A31" s="30" t="s">
        <v>81</v>
      </c>
      <c r="B31" s="31" t="s">
        <v>82</v>
      </c>
      <c r="C31" s="60">
        <f>C32+C33</f>
        <v>24000</v>
      </c>
    </row>
    <row r="32" spans="1:3" s="65" customFormat="1" ht="31.5" x14ac:dyDescent="0.25">
      <c r="A32" s="43" t="s">
        <v>222</v>
      </c>
      <c r="B32" s="59" t="s">
        <v>223</v>
      </c>
      <c r="C32" s="171">
        <v>22000</v>
      </c>
    </row>
    <row r="33" spans="1:5" x14ac:dyDescent="0.25">
      <c r="A33" s="43" t="s">
        <v>224</v>
      </c>
      <c r="B33" s="33" t="s">
        <v>84</v>
      </c>
      <c r="C33" s="61">
        <v>2000</v>
      </c>
    </row>
    <row r="34" spans="1:5" x14ac:dyDescent="0.25">
      <c r="A34" s="30" t="s">
        <v>85</v>
      </c>
      <c r="B34" s="31" t="s">
        <v>86</v>
      </c>
      <c r="C34" s="60">
        <f>C35+C36</f>
        <v>5261280.7200000007</v>
      </c>
    </row>
    <row r="35" spans="1:5" x14ac:dyDescent="0.25">
      <c r="A35" s="32" t="s">
        <v>87</v>
      </c>
      <c r="B35" s="33" t="s">
        <v>88</v>
      </c>
      <c r="C35" s="61">
        <v>2646990.7200000002</v>
      </c>
      <c r="E35" s="65"/>
    </row>
    <row r="36" spans="1:5" x14ac:dyDescent="0.25">
      <c r="A36" s="62" t="s">
        <v>133</v>
      </c>
      <c r="B36" s="59" t="s">
        <v>134</v>
      </c>
      <c r="C36" s="61">
        <v>2614290</v>
      </c>
    </row>
    <row r="37" spans="1:5" s="65" customFormat="1" x14ac:dyDescent="0.25">
      <c r="A37" s="30" t="s">
        <v>225</v>
      </c>
      <c r="B37" s="31">
        <v>1000</v>
      </c>
      <c r="C37" s="60">
        <f>C38</f>
        <v>160956</v>
      </c>
    </row>
    <row r="38" spans="1:5" s="65" customFormat="1" x14ac:dyDescent="0.25">
      <c r="A38" s="43" t="s">
        <v>199</v>
      </c>
      <c r="B38" s="33">
        <v>1001</v>
      </c>
      <c r="C38" s="61">
        <v>160956</v>
      </c>
    </row>
    <row r="39" spans="1:5" s="65" customFormat="1" x14ac:dyDescent="0.25">
      <c r="A39" s="30" t="s">
        <v>89</v>
      </c>
      <c r="B39" s="31" t="s">
        <v>90</v>
      </c>
      <c r="C39" s="60">
        <f>C40</f>
        <v>1000</v>
      </c>
    </row>
    <row r="40" spans="1:5" s="65" customFormat="1" x14ac:dyDescent="0.25">
      <c r="A40" s="32" t="s">
        <v>102</v>
      </c>
      <c r="B40" s="33">
        <v>1102</v>
      </c>
      <c r="C40" s="61">
        <v>1000</v>
      </c>
    </row>
    <row r="41" spans="1:5" x14ac:dyDescent="0.25">
      <c r="A41" s="30" t="s">
        <v>91</v>
      </c>
      <c r="B41" s="31"/>
      <c r="C41" s="60">
        <f>C11+C18+C20+C23+C26+C31+C34+C37+C39+C29</f>
        <v>20074870.079999998</v>
      </c>
    </row>
    <row r="43" spans="1:5" s="65" customFormat="1" x14ac:dyDescent="0.25">
      <c r="A43" s="131"/>
      <c r="B43" s="131"/>
      <c r="C43" s="26"/>
    </row>
    <row r="45" spans="1:5" x14ac:dyDescent="0.25">
      <c r="A45" s="77" t="s">
        <v>202</v>
      </c>
      <c r="B45" s="77"/>
      <c r="C45" s="133" t="s">
        <v>203</v>
      </c>
    </row>
    <row r="46" spans="1:5" x14ac:dyDescent="0.25">
      <c r="A46"/>
      <c r="B46"/>
    </row>
  </sheetData>
  <mergeCells count="5">
    <mergeCell ref="A6:C6"/>
    <mergeCell ref="A7:C7"/>
    <mergeCell ref="A3:C3"/>
    <mergeCell ref="A4:C4"/>
    <mergeCell ref="B2:C2"/>
  </mergeCells>
  <phoneticPr fontId="15" type="noConversion"/>
  <pageMargins left="0.7" right="0.7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34" zoomScaleNormal="100" workbookViewId="0">
      <selection activeCell="A3" sqref="A3:D3"/>
    </sheetView>
  </sheetViews>
  <sheetFormatPr defaultRowHeight="15.75" x14ac:dyDescent="0.25"/>
  <cols>
    <col min="1" max="1" width="65.140625" style="94" customWidth="1"/>
    <col min="2" max="3" width="21.5703125" style="94" customWidth="1"/>
    <col min="4" max="4" width="21.5703125" style="26" customWidth="1"/>
    <col min="5" max="5" width="10.140625" style="65" bestFit="1" customWidth="1"/>
    <col min="6" max="7" width="9.140625" style="65"/>
    <col min="8" max="8" width="7.42578125" style="65" bestFit="1" customWidth="1"/>
    <col min="9" max="16384" width="9.140625" style="65"/>
  </cols>
  <sheetData>
    <row r="1" spans="1:5" x14ac:dyDescent="0.25">
      <c r="B1" s="25" t="s">
        <v>711</v>
      </c>
      <c r="C1" s="25"/>
    </row>
    <row r="2" spans="1:5" x14ac:dyDescent="0.25">
      <c r="B2" s="437" t="s">
        <v>854</v>
      </c>
      <c r="C2" s="437"/>
      <c r="D2" s="437"/>
    </row>
    <row r="3" spans="1:5" x14ac:dyDescent="0.25">
      <c r="A3" s="433" t="s">
        <v>840</v>
      </c>
      <c r="B3" s="433"/>
      <c r="C3" s="433"/>
      <c r="D3" s="433"/>
      <c r="E3" s="92"/>
    </row>
    <row r="4" spans="1:5" x14ac:dyDescent="0.25">
      <c r="A4" s="433" t="s">
        <v>762</v>
      </c>
      <c r="B4" s="433"/>
      <c r="C4" s="433"/>
      <c r="D4" s="433"/>
      <c r="E4" s="99"/>
    </row>
    <row r="6" spans="1:5" x14ac:dyDescent="0.25">
      <c r="A6" s="435" t="s">
        <v>54</v>
      </c>
      <c r="B6" s="436"/>
      <c r="C6" s="436"/>
      <c r="D6" s="436"/>
    </row>
    <row r="7" spans="1:5" ht="32.25" customHeight="1" x14ac:dyDescent="0.25">
      <c r="A7" s="435" t="s">
        <v>763</v>
      </c>
      <c r="B7" s="435"/>
      <c r="C7" s="435"/>
      <c r="D7" s="435"/>
    </row>
    <row r="8" spans="1:5" x14ac:dyDescent="0.25">
      <c r="A8" s="93"/>
    </row>
    <row r="9" spans="1:5" x14ac:dyDescent="0.25">
      <c r="A9" s="28" t="s">
        <v>55</v>
      </c>
      <c r="B9" s="28" t="s">
        <v>55</v>
      </c>
      <c r="C9" s="28"/>
      <c r="D9" s="28" t="s">
        <v>108</v>
      </c>
    </row>
    <row r="10" spans="1:5" x14ac:dyDescent="0.25">
      <c r="A10" s="440" t="s">
        <v>56</v>
      </c>
      <c r="B10" s="439" t="s">
        <v>57</v>
      </c>
      <c r="C10" s="438" t="s">
        <v>5</v>
      </c>
      <c r="D10" s="439"/>
    </row>
    <row r="11" spans="1:5" x14ac:dyDescent="0.25">
      <c r="A11" s="440"/>
      <c r="B11" s="441"/>
      <c r="C11" s="158" t="s">
        <v>764</v>
      </c>
      <c r="D11" s="158" t="s">
        <v>750</v>
      </c>
    </row>
    <row r="12" spans="1:5" x14ac:dyDescent="0.25">
      <c r="A12" s="148" t="s">
        <v>58</v>
      </c>
      <c r="B12" s="145" t="s">
        <v>59</v>
      </c>
      <c r="C12" s="134">
        <f>SUM(C13:C16)+C17</f>
        <v>6033971</v>
      </c>
      <c r="D12" s="137">
        <f>SUM(D13:D16)+D17</f>
        <v>5956371</v>
      </c>
    </row>
    <row r="13" spans="1:5" ht="31.5" x14ac:dyDescent="0.25">
      <c r="A13" s="147" t="s">
        <v>60</v>
      </c>
      <c r="B13" s="141" t="s">
        <v>61</v>
      </c>
      <c r="C13" s="135">
        <v>1396936.63</v>
      </c>
      <c r="D13" s="138">
        <v>1396936.63</v>
      </c>
    </row>
    <row r="14" spans="1:5" ht="47.25" x14ac:dyDescent="0.25">
      <c r="A14" s="147" t="s">
        <v>62</v>
      </c>
      <c r="B14" s="141" t="s">
        <v>63</v>
      </c>
      <c r="C14" s="135">
        <v>3819937.37</v>
      </c>
      <c r="D14" s="138">
        <v>3742337.37</v>
      </c>
      <c r="E14" s="96"/>
    </row>
    <row r="15" spans="1:5" ht="47.25" x14ac:dyDescent="0.25">
      <c r="A15" s="147" t="s">
        <v>64</v>
      </c>
      <c r="B15" s="141" t="s">
        <v>65</v>
      </c>
      <c r="C15" s="135">
        <v>809397</v>
      </c>
      <c r="D15" s="138">
        <v>809397</v>
      </c>
    </row>
    <row r="16" spans="1:5" x14ac:dyDescent="0.25">
      <c r="A16" s="147" t="s">
        <v>66</v>
      </c>
      <c r="B16" s="141" t="s">
        <v>67</v>
      </c>
      <c r="C16" s="135">
        <v>7000</v>
      </c>
      <c r="D16" s="138">
        <v>7000</v>
      </c>
    </row>
    <row r="17" spans="1:4" x14ac:dyDescent="0.25">
      <c r="A17" s="57" t="s">
        <v>129</v>
      </c>
      <c r="B17" s="142" t="s">
        <v>130</v>
      </c>
      <c r="C17" s="135">
        <v>700</v>
      </c>
      <c r="D17" s="138">
        <v>700</v>
      </c>
    </row>
    <row r="18" spans="1:4" x14ac:dyDescent="0.25">
      <c r="A18" s="148" t="s">
        <v>106</v>
      </c>
      <c r="B18" s="143" t="s">
        <v>107</v>
      </c>
      <c r="C18" s="136">
        <f>C19</f>
        <v>147700</v>
      </c>
      <c r="D18" s="137">
        <f>D19</f>
        <v>153100</v>
      </c>
    </row>
    <row r="19" spans="1:4" x14ac:dyDescent="0.25">
      <c r="A19" s="147" t="s">
        <v>105</v>
      </c>
      <c r="B19" s="144" t="s">
        <v>104</v>
      </c>
      <c r="C19" s="135">
        <v>147700</v>
      </c>
      <c r="D19" s="138">
        <v>153100</v>
      </c>
    </row>
    <row r="20" spans="1:4" ht="31.5" x14ac:dyDescent="0.25">
      <c r="A20" s="148" t="s">
        <v>68</v>
      </c>
      <c r="B20" s="145" t="s">
        <v>69</v>
      </c>
      <c r="C20" s="136">
        <f>SUM(C21:C22)</f>
        <v>1271771.75</v>
      </c>
      <c r="D20" s="137">
        <f>SUM(D21:D22)</f>
        <v>1088607</v>
      </c>
    </row>
    <row r="21" spans="1:4" x14ac:dyDescent="0.25">
      <c r="A21" s="150" t="s">
        <v>671</v>
      </c>
      <c r="B21" s="141" t="s">
        <v>70</v>
      </c>
      <c r="C21" s="135">
        <v>0</v>
      </c>
      <c r="D21" s="138">
        <v>0</v>
      </c>
    </row>
    <row r="22" spans="1:4" ht="37.5" customHeight="1" x14ac:dyDescent="0.25">
      <c r="A22" s="150" t="s">
        <v>672</v>
      </c>
      <c r="B22" s="141" t="s">
        <v>72</v>
      </c>
      <c r="C22" s="135">
        <v>1271771.75</v>
      </c>
      <c r="D22" s="138">
        <v>1088607</v>
      </c>
    </row>
    <row r="23" spans="1:4" x14ac:dyDescent="0.25">
      <c r="A23" s="148" t="s">
        <v>73</v>
      </c>
      <c r="B23" s="145" t="s">
        <v>74</v>
      </c>
      <c r="C23" s="136">
        <f>SUM(C24:C24)+C25</f>
        <v>1386830</v>
      </c>
      <c r="D23" s="137">
        <f>SUM(D24:D24)+D25</f>
        <v>1497860</v>
      </c>
    </row>
    <row r="24" spans="1:4" x14ac:dyDescent="0.25">
      <c r="A24" s="147" t="s">
        <v>75</v>
      </c>
      <c r="B24" s="141" t="s">
        <v>76</v>
      </c>
      <c r="C24" s="135">
        <v>1386830</v>
      </c>
      <c r="D24" s="138">
        <v>1497860</v>
      </c>
    </row>
    <row r="25" spans="1:4" x14ac:dyDescent="0.25">
      <c r="A25" s="57" t="s">
        <v>132</v>
      </c>
      <c r="B25" s="146" t="s">
        <v>131</v>
      </c>
      <c r="C25" s="135">
        <v>0</v>
      </c>
      <c r="D25" s="138">
        <v>0</v>
      </c>
    </row>
    <row r="26" spans="1:4" x14ac:dyDescent="0.25">
      <c r="A26" s="148" t="s">
        <v>77</v>
      </c>
      <c r="B26" s="145" t="s">
        <v>78</v>
      </c>
      <c r="C26" s="136">
        <f>C27+C28</f>
        <v>1100240</v>
      </c>
      <c r="D26" s="137">
        <f>D27+D28</f>
        <v>950240</v>
      </c>
    </row>
    <row r="27" spans="1:4" x14ac:dyDescent="0.25">
      <c r="A27" s="147" t="s">
        <v>79</v>
      </c>
      <c r="B27" s="146" t="s">
        <v>80</v>
      </c>
      <c r="C27" s="135">
        <v>0</v>
      </c>
      <c r="D27" s="138">
        <v>0</v>
      </c>
    </row>
    <row r="28" spans="1:4" x14ac:dyDescent="0.25">
      <c r="A28" s="150" t="s">
        <v>92</v>
      </c>
      <c r="B28" s="146" t="s">
        <v>93</v>
      </c>
      <c r="C28" s="372">
        <v>1100240</v>
      </c>
      <c r="D28" s="373">
        <v>950240</v>
      </c>
    </row>
    <row r="29" spans="1:4" x14ac:dyDescent="0.25">
      <c r="A29" s="30" t="s">
        <v>758</v>
      </c>
      <c r="B29" s="370" t="s">
        <v>760</v>
      </c>
      <c r="C29" s="138">
        <f>C30</f>
        <v>0</v>
      </c>
      <c r="D29" s="138">
        <f>D30</f>
        <v>0</v>
      </c>
    </row>
    <row r="30" spans="1:4" x14ac:dyDescent="0.25">
      <c r="A30" s="43" t="s">
        <v>759</v>
      </c>
      <c r="B30" s="371" t="s">
        <v>761</v>
      </c>
      <c r="C30" s="138">
        <v>0</v>
      </c>
      <c r="D30" s="139">
        <v>0</v>
      </c>
    </row>
    <row r="31" spans="1:4" x14ac:dyDescent="0.25">
      <c r="A31" s="148" t="s">
        <v>81</v>
      </c>
      <c r="B31" s="374" t="s">
        <v>82</v>
      </c>
      <c r="C31" s="137">
        <f>C32+C33</f>
        <v>0</v>
      </c>
      <c r="D31" s="137">
        <f>D32+D33</f>
        <v>0</v>
      </c>
    </row>
    <row r="32" spans="1:4" ht="31.5" x14ac:dyDescent="0.25">
      <c r="A32" s="43" t="s">
        <v>222</v>
      </c>
      <c r="B32" s="59" t="s">
        <v>223</v>
      </c>
      <c r="C32" s="375">
        <v>0</v>
      </c>
      <c r="D32" s="376">
        <v>0</v>
      </c>
    </row>
    <row r="33" spans="1:4" x14ac:dyDescent="0.25">
      <c r="A33" s="147" t="s">
        <v>83</v>
      </c>
      <c r="B33" s="141" t="s">
        <v>84</v>
      </c>
      <c r="C33" s="135">
        <v>0</v>
      </c>
      <c r="D33" s="138">
        <v>0</v>
      </c>
    </row>
    <row r="34" spans="1:4" x14ac:dyDescent="0.25">
      <c r="A34" s="148" t="s">
        <v>85</v>
      </c>
      <c r="B34" s="145" t="s">
        <v>86</v>
      </c>
      <c r="C34" s="136">
        <f>C35++C36</f>
        <v>3780200</v>
      </c>
      <c r="D34" s="137">
        <f>D35+D36</f>
        <v>3103300</v>
      </c>
    </row>
    <row r="35" spans="1:4" x14ac:dyDescent="0.25">
      <c r="A35" s="147" t="s">
        <v>87</v>
      </c>
      <c r="B35" s="141" t="s">
        <v>88</v>
      </c>
      <c r="C35" s="135">
        <v>2218200</v>
      </c>
      <c r="D35" s="138">
        <v>1541300</v>
      </c>
    </row>
    <row r="36" spans="1:4" x14ac:dyDescent="0.25">
      <c r="A36" s="149" t="s">
        <v>133</v>
      </c>
      <c r="B36" s="146" t="s">
        <v>134</v>
      </c>
      <c r="C36" s="135">
        <v>1562000</v>
      </c>
      <c r="D36" s="138">
        <v>1562000</v>
      </c>
    </row>
    <row r="37" spans="1:4" x14ac:dyDescent="0.25">
      <c r="A37" s="148" t="s">
        <v>225</v>
      </c>
      <c r="B37" s="145">
        <v>1000</v>
      </c>
      <c r="C37" s="136">
        <f>C38</f>
        <v>152004</v>
      </c>
      <c r="D37" s="140">
        <f>D38</f>
        <v>152004</v>
      </c>
    </row>
    <row r="38" spans="1:4" x14ac:dyDescent="0.25">
      <c r="A38" s="150" t="s">
        <v>199</v>
      </c>
      <c r="B38" s="145">
        <v>1001</v>
      </c>
      <c r="C38" s="135">
        <v>152004</v>
      </c>
      <c r="D38" s="138">
        <v>152004</v>
      </c>
    </row>
    <row r="39" spans="1:4" x14ac:dyDescent="0.25">
      <c r="A39" s="148" t="s">
        <v>89</v>
      </c>
      <c r="B39" s="145" t="s">
        <v>90</v>
      </c>
      <c r="C39" s="136">
        <f>C40</f>
        <v>0</v>
      </c>
      <c r="D39" s="137">
        <f>D40</f>
        <v>0</v>
      </c>
    </row>
    <row r="40" spans="1:4" x14ac:dyDescent="0.25">
      <c r="A40" s="147" t="s">
        <v>102</v>
      </c>
      <c r="B40" s="141">
        <v>1102</v>
      </c>
      <c r="C40" s="135">
        <v>0</v>
      </c>
      <c r="D40" s="138">
        <v>0</v>
      </c>
    </row>
    <row r="41" spans="1:4" x14ac:dyDescent="0.25">
      <c r="A41" s="148" t="s">
        <v>91</v>
      </c>
      <c r="B41" s="145"/>
      <c r="C41" s="136">
        <f>C12+C18+C20+C23+C26+C31+C34+C37+C39</f>
        <v>13872716.75</v>
      </c>
      <c r="D41" s="137">
        <f>D12+D18+D20+D23+D26+D31+D34+D37+D39</f>
        <v>12901482</v>
      </c>
    </row>
    <row r="44" spans="1:4" x14ac:dyDescent="0.25">
      <c r="A44" s="131"/>
      <c r="B44" s="131"/>
      <c r="C44" s="131"/>
    </row>
    <row r="45" spans="1:4" x14ac:dyDescent="0.25">
      <c r="A45" s="131"/>
      <c r="B45" s="131"/>
      <c r="C45" s="131"/>
    </row>
    <row r="46" spans="1:4" ht="18.75" x14ac:dyDescent="0.3">
      <c r="A46" s="1"/>
      <c r="D46" s="3"/>
    </row>
    <row r="47" spans="1:4" x14ac:dyDescent="0.25">
      <c r="A47" s="94" t="s">
        <v>202</v>
      </c>
      <c r="D47" s="26" t="s">
        <v>203</v>
      </c>
    </row>
  </sheetData>
  <mergeCells count="8">
    <mergeCell ref="B2:D2"/>
    <mergeCell ref="A6:D6"/>
    <mergeCell ref="A7:D7"/>
    <mergeCell ref="C10:D10"/>
    <mergeCell ref="A10:A11"/>
    <mergeCell ref="B10:B11"/>
    <mergeCell ref="A4:D4"/>
    <mergeCell ref="A3:D3"/>
  </mergeCells>
  <pageMargins left="0.7" right="0.7" top="0.75" bottom="0.75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4"/>
  <sheetViews>
    <sheetView topLeftCell="B227" zoomScaleNormal="100" workbookViewId="0">
      <selection activeCell="E203" sqref="E203"/>
    </sheetView>
  </sheetViews>
  <sheetFormatPr defaultRowHeight="15.75" x14ac:dyDescent="0.25"/>
  <cols>
    <col min="1" max="1" width="64.42578125" style="83" customWidth="1"/>
    <col min="2" max="2" width="15.85546875" style="83" customWidth="1"/>
    <col min="3" max="3" width="14.7109375" style="83" customWidth="1"/>
    <col min="4" max="4" width="17.28515625" style="37" customWidth="1"/>
    <col min="5" max="5" width="29.5703125" style="34" customWidth="1"/>
    <col min="6" max="6" width="15.85546875" style="65" hidden="1" customWidth="1"/>
    <col min="7" max="7" width="14.28515625" style="65" hidden="1" customWidth="1"/>
    <col min="8" max="16384" width="9.140625" style="65"/>
  </cols>
  <sheetData>
    <row r="1" spans="1:7" x14ac:dyDescent="0.25">
      <c r="D1" s="36" t="s">
        <v>712</v>
      </c>
    </row>
    <row r="2" spans="1:7" x14ac:dyDescent="0.25">
      <c r="D2" s="442" t="s">
        <v>855</v>
      </c>
      <c r="E2" s="442"/>
    </row>
    <row r="3" spans="1:7" x14ac:dyDescent="0.25">
      <c r="A3" s="433" t="s">
        <v>837</v>
      </c>
      <c r="B3" s="433"/>
      <c r="C3" s="433"/>
      <c r="D3" s="433"/>
      <c r="E3" s="433"/>
    </row>
    <row r="4" spans="1:7" x14ac:dyDescent="0.25">
      <c r="C4" s="91" t="s">
        <v>765</v>
      </c>
      <c r="D4" s="91"/>
      <c r="E4" s="92"/>
    </row>
    <row r="5" spans="1:7" x14ac:dyDescent="0.25">
      <c r="D5" s="36"/>
    </row>
    <row r="6" spans="1:7" x14ac:dyDescent="0.25">
      <c r="A6" s="435" t="s">
        <v>94</v>
      </c>
      <c r="B6" s="436"/>
      <c r="C6" s="436"/>
      <c r="D6" s="436"/>
      <c r="E6" s="436"/>
    </row>
    <row r="7" spans="1:7" ht="47.25" customHeight="1" x14ac:dyDescent="0.25">
      <c r="A7" s="435" t="s">
        <v>766</v>
      </c>
      <c r="B7" s="435"/>
      <c r="C7" s="435"/>
      <c r="D7" s="435"/>
      <c r="E7" s="435"/>
      <c r="F7" s="435"/>
    </row>
    <row r="8" spans="1:7" ht="13.5" customHeight="1" x14ac:dyDescent="0.25">
      <c r="A8" s="82"/>
    </row>
    <row r="9" spans="1:7" ht="6.75" hidden="1" customHeight="1" x14ac:dyDescent="0.25">
      <c r="A9" s="28" t="s">
        <v>55</v>
      </c>
      <c r="B9" s="28" t="s">
        <v>55</v>
      </c>
      <c r="C9" s="28" t="s">
        <v>55</v>
      </c>
      <c r="D9" s="38" t="s">
        <v>55</v>
      </c>
      <c r="E9" s="28" t="s">
        <v>103</v>
      </c>
    </row>
    <row r="10" spans="1:7" ht="31.5" x14ac:dyDescent="0.25">
      <c r="A10" s="443" t="s">
        <v>56</v>
      </c>
      <c r="B10" s="443" t="s">
        <v>95</v>
      </c>
      <c r="C10" s="443" t="s">
        <v>96</v>
      </c>
      <c r="D10" s="443" t="s">
        <v>57</v>
      </c>
      <c r="E10" s="176" t="s">
        <v>228</v>
      </c>
      <c r="F10" s="176" t="s">
        <v>226</v>
      </c>
      <c r="G10" s="176" t="s">
        <v>228</v>
      </c>
    </row>
    <row r="11" spans="1:7" x14ac:dyDescent="0.25">
      <c r="A11" s="443"/>
      <c r="B11" s="443"/>
      <c r="C11" s="443"/>
      <c r="D11" s="443"/>
      <c r="E11" s="177"/>
      <c r="F11" s="177"/>
      <c r="G11" s="177"/>
    </row>
    <row r="12" spans="1:7" x14ac:dyDescent="0.25">
      <c r="A12" s="178">
        <v>1</v>
      </c>
      <c r="B12" s="178">
        <v>2</v>
      </c>
      <c r="C12" s="178">
        <v>3</v>
      </c>
      <c r="D12" s="178">
        <v>4</v>
      </c>
      <c r="E12" s="178">
        <v>5</v>
      </c>
      <c r="F12" s="178">
        <v>5</v>
      </c>
      <c r="G12" s="178">
        <v>5</v>
      </c>
    </row>
    <row r="13" spans="1:7" ht="81" customHeight="1" x14ac:dyDescent="0.25">
      <c r="A13" s="179" t="s">
        <v>380</v>
      </c>
      <c r="B13" s="178"/>
      <c r="C13" s="178"/>
      <c r="D13" s="178"/>
      <c r="E13" s="184">
        <f>E14+E20+E26</f>
        <v>574433</v>
      </c>
      <c r="F13" s="180" t="e">
        <f>F14+#REF!</f>
        <v>#REF!</v>
      </c>
      <c r="G13" s="180" t="e">
        <f>G14+#REF!</f>
        <v>#REF!</v>
      </c>
    </row>
    <row r="14" spans="1:7" ht="31.5" x14ac:dyDescent="0.25">
      <c r="A14" s="181" t="s">
        <v>381</v>
      </c>
      <c r="B14" s="182">
        <v>7100000000</v>
      </c>
      <c r="C14" s="183"/>
      <c r="D14" s="183"/>
      <c r="E14" s="184">
        <f>E15</f>
        <v>72164.95</v>
      </c>
      <c r="F14" s="184">
        <f t="shared" ref="F14:G29" si="0">F15</f>
        <v>443144</v>
      </c>
      <c r="G14" s="184">
        <f t="shared" si="0"/>
        <v>443144</v>
      </c>
    </row>
    <row r="15" spans="1:7" ht="31.5" x14ac:dyDescent="0.25">
      <c r="A15" s="181" t="s">
        <v>382</v>
      </c>
      <c r="B15" s="182">
        <v>7110000000</v>
      </c>
      <c r="C15" s="183"/>
      <c r="D15" s="183"/>
      <c r="E15" s="184">
        <f>E16</f>
        <v>72164.95</v>
      </c>
      <c r="F15" s="184">
        <f t="shared" si="0"/>
        <v>443144</v>
      </c>
      <c r="G15" s="184">
        <f t="shared" si="0"/>
        <v>443144</v>
      </c>
    </row>
    <row r="16" spans="1:7" ht="31.5" x14ac:dyDescent="0.25">
      <c r="A16" s="181" t="s">
        <v>383</v>
      </c>
      <c r="B16" s="182">
        <v>7110100000</v>
      </c>
      <c r="C16" s="183"/>
      <c r="D16" s="183"/>
      <c r="E16" s="184">
        <f>E17</f>
        <v>72164.95</v>
      </c>
      <c r="F16" s="184">
        <f t="shared" si="0"/>
        <v>443144</v>
      </c>
      <c r="G16" s="184">
        <f t="shared" si="0"/>
        <v>443144</v>
      </c>
    </row>
    <row r="17" spans="1:7" x14ac:dyDescent="0.25">
      <c r="A17" s="181" t="s">
        <v>229</v>
      </c>
      <c r="B17" s="182" t="s">
        <v>230</v>
      </c>
      <c r="C17" s="183"/>
      <c r="D17" s="183"/>
      <c r="E17" s="184">
        <f>E18</f>
        <v>72164.95</v>
      </c>
      <c r="F17" s="184">
        <f t="shared" si="0"/>
        <v>443144</v>
      </c>
      <c r="G17" s="184">
        <f t="shared" si="0"/>
        <v>443144</v>
      </c>
    </row>
    <row r="18" spans="1:7" ht="31.5" x14ac:dyDescent="0.25">
      <c r="A18" s="185" t="s">
        <v>177</v>
      </c>
      <c r="B18" s="186" t="s">
        <v>230</v>
      </c>
      <c r="C18" s="187">
        <v>200</v>
      </c>
      <c r="D18" s="183"/>
      <c r="E18" s="184">
        <f>E19</f>
        <v>72164.95</v>
      </c>
      <c r="F18" s="184">
        <f t="shared" si="0"/>
        <v>443144</v>
      </c>
      <c r="G18" s="184">
        <f t="shared" si="0"/>
        <v>443144</v>
      </c>
    </row>
    <row r="19" spans="1:7" x14ac:dyDescent="0.25">
      <c r="A19" s="188" t="s">
        <v>92</v>
      </c>
      <c r="B19" s="186" t="s">
        <v>230</v>
      </c>
      <c r="C19" s="187">
        <v>200</v>
      </c>
      <c r="D19" s="189" t="s">
        <v>72</v>
      </c>
      <c r="E19" s="190">
        <v>72164.95</v>
      </c>
      <c r="F19" s="190">
        <v>443144</v>
      </c>
      <c r="G19" s="190">
        <v>443144</v>
      </c>
    </row>
    <row r="20" spans="1:7" ht="31.5" x14ac:dyDescent="0.25">
      <c r="A20" s="181" t="s">
        <v>381</v>
      </c>
      <c r="B20" s="182">
        <v>7100000000</v>
      </c>
      <c r="C20" s="183"/>
      <c r="D20" s="183"/>
      <c r="E20" s="184">
        <f>E21</f>
        <v>312577.33</v>
      </c>
      <c r="F20" s="184">
        <f t="shared" si="0"/>
        <v>443144</v>
      </c>
      <c r="G20" s="184">
        <f t="shared" si="0"/>
        <v>443144</v>
      </c>
    </row>
    <row r="21" spans="1:7" ht="31.5" x14ac:dyDescent="0.25">
      <c r="A21" s="181" t="s">
        <v>382</v>
      </c>
      <c r="B21" s="182">
        <v>7110000000</v>
      </c>
      <c r="C21" s="183"/>
      <c r="D21" s="183"/>
      <c r="E21" s="184">
        <f>E22</f>
        <v>312577.33</v>
      </c>
      <c r="F21" s="184">
        <f t="shared" si="0"/>
        <v>443144</v>
      </c>
      <c r="G21" s="184">
        <f t="shared" si="0"/>
        <v>443144</v>
      </c>
    </row>
    <row r="22" spans="1:7" ht="31.5" x14ac:dyDescent="0.25">
      <c r="A22" s="181" t="s">
        <v>383</v>
      </c>
      <c r="B22" s="182">
        <v>7110100000</v>
      </c>
      <c r="C22" s="183"/>
      <c r="D22" s="183"/>
      <c r="E22" s="184">
        <f>E23</f>
        <v>312577.33</v>
      </c>
      <c r="F22" s="184">
        <f t="shared" si="0"/>
        <v>443144</v>
      </c>
      <c r="G22" s="184">
        <f t="shared" si="0"/>
        <v>443144</v>
      </c>
    </row>
    <row r="23" spans="1:7" x14ac:dyDescent="0.25">
      <c r="A23" s="181" t="s">
        <v>229</v>
      </c>
      <c r="B23" s="182" t="s">
        <v>230</v>
      </c>
      <c r="C23" s="183"/>
      <c r="D23" s="183"/>
      <c r="E23" s="184">
        <f>E24</f>
        <v>312577.33</v>
      </c>
      <c r="F23" s="184">
        <f t="shared" si="0"/>
        <v>443144</v>
      </c>
      <c r="G23" s="184">
        <f t="shared" si="0"/>
        <v>443144</v>
      </c>
    </row>
    <row r="24" spans="1:7" ht="31.5" x14ac:dyDescent="0.25">
      <c r="A24" s="185" t="s">
        <v>177</v>
      </c>
      <c r="B24" s="186" t="s">
        <v>230</v>
      </c>
      <c r="C24" s="187">
        <v>200</v>
      </c>
      <c r="D24" s="183"/>
      <c r="E24" s="184">
        <f>E25</f>
        <v>312577.33</v>
      </c>
      <c r="F24" s="184">
        <f t="shared" si="0"/>
        <v>443144</v>
      </c>
      <c r="G24" s="184">
        <f t="shared" si="0"/>
        <v>443144</v>
      </c>
    </row>
    <row r="25" spans="1:7" x14ac:dyDescent="0.25">
      <c r="A25" s="188" t="s">
        <v>92</v>
      </c>
      <c r="B25" s="186" t="s">
        <v>230</v>
      </c>
      <c r="C25" s="187">
        <v>200</v>
      </c>
      <c r="D25" s="189" t="s">
        <v>93</v>
      </c>
      <c r="E25" s="190">
        <v>312577.33</v>
      </c>
      <c r="F25" s="190">
        <v>443144</v>
      </c>
      <c r="G25" s="190">
        <v>443144</v>
      </c>
    </row>
    <row r="26" spans="1:7" ht="31.5" x14ac:dyDescent="0.25">
      <c r="A26" s="181" t="s">
        <v>381</v>
      </c>
      <c r="B26" s="182">
        <v>7100000000</v>
      </c>
      <c r="C26" s="183"/>
      <c r="D26" s="183"/>
      <c r="E26" s="184">
        <f>E27</f>
        <v>189690.72</v>
      </c>
      <c r="F26" s="184">
        <f t="shared" si="0"/>
        <v>443144</v>
      </c>
      <c r="G26" s="184">
        <f t="shared" si="0"/>
        <v>443144</v>
      </c>
    </row>
    <row r="27" spans="1:7" ht="31.5" x14ac:dyDescent="0.25">
      <c r="A27" s="181" t="s">
        <v>382</v>
      </c>
      <c r="B27" s="182">
        <v>7110000000</v>
      </c>
      <c r="C27" s="183"/>
      <c r="D27" s="183"/>
      <c r="E27" s="184">
        <f>E28</f>
        <v>189690.72</v>
      </c>
      <c r="F27" s="184">
        <f t="shared" si="0"/>
        <v>443144</v>
      </c>
      <c r="G27" s="184">
        <f t="shared" si="0"/>
        <v>443144</v>
      </c>
    </row>
    <row r="28" spans="1:7" ht="31.5" x14ac:dyDescent="0.25">
      <c r="A28" s="181" t="s">
        <v>383</v>
      </c>
      <c r="B28" s="182">
        <v>7110100000</v>
      </c>
      <c r="C28" s="183"/>
      <c r="D28" s="183"/>
      <c r="E28" s="184">
        <f>E29</f>
        <v>189690.72</v>
      </c>
      <c r="F28" s="184">
        <f t="shared" si="0"/>
        <v>443144</v>
      </c>
      <c r="G28" s="184">
        <f t="shared" si="0"/>
        <v>443144</v>
      </c>
    </row>
    <row r="29" spans="1:7" x14ac:dyDescent="0.25">
      <c r="A29" s="181" t="s">
        <v>229</v>
      </c>
      <c r="B29" s="182" t="s">
        <v>230</v>
      </c>
      <c r="C29" s="183"/>
      <c r="D29" s="183"/>
      <c r="E29" s="184">
        <f>E30</f>
        <v>189690.72</v>
      </c>
      <c r="F29" s="184">
        <f t="shared" si="0"/>
        <v>443144</v>
      </c>
      <c r="G29" s="184">
        <f t="shared" si="0"/>
        <v>443144</v>
      </c>
    </row>
    <row r="30" spans="1:7" ht="31.5" x14ac:dyDescent="0.25">
      <c r="A30" s="185" t="s">
        <v>177</v>
      </c>
      <c r="B30" s="186" t="s">
        <v>230</v>
      </c>
      <c r="C30" s="187">
        <v>200</v>
      </c>
      <c r="D30" s="183"/>
      <c r="E30" s="184">
        <f>E31</f>
        <v>189690.72</v>
      </c>
      <c r="F30" s="184">
        <f t="shared" ref="F30:G30" si="1">F31</f>
        <v>443144</v>
      </c>
      <c r="G30" s="184">
        <f t="shared" si="1"/>
        <v>443144</v>
      </c>
    </row>
    <row r="31" spans="1:7" x14ac:dyDescent="0.25">
      <c r="A31" s="188" t="s">
        <v>92</v>
      </c>
      <c r="B31" s="186" t="s">
        <v>230</v>
      </c>
      <c r="C31" s="187">
        <v>200</v>
      </c>
      <c r="D31" s="189" t="s">
        <v>88</v>
      </c>
      <c r="E31" s="190">
        <v>189690.72</v>
      </c>
      <c r="F31" s="190">
        <v>443144</v>
      </c>
      <c r="G31" s="190">
        <v>443144</v>
      </c>
    </row>
    <row r="32" spans="1:7" x14ac:dyDescent="0.25">
      <c r="A32" s="182" t="s">
        <v>240</v>
      </c>
      <c r="B32" s="194" t="s">
        <v>241</v>
      </c>
      <c r="C32" s="272"/>
      <c r="D32" s="194"/>
      <c r="E32" s="184">
        <f>E33+E64+E93+E123+E150+E118+E198</f>
        <v>17834440.079999998</v>
      </c>
      <c r="F32" s="184" t="e">
        <f>F33+F64+F93+F123+F150+F118</f>
        <v>#REF!</v>
      </c>
      <c r="G32" s="184" t="e">
        <f>G33+G64+G93+G123+G150+G118</f>
        <v>#REF!</v>
      </c>
    </row>
    <row r="33" spans="1:7" ht="31.5" x14ac:dyDescent="0.25">
      <c r="A33" s="177" t="s">
        <v>242</v>
      </c>
      <c r="B33" s="195" t="s">
        <v>243</v>
      </c>
      <c r="C33" s="273"/>
      <c r="D33" s="195"/>
      <c r="E33" s="196">
        <f>E34+E37+E40+E45+E49+E53+E57</f>
        <v>7436149.54</v>
      </c>
      <c r="F33" s="196">
        <f t="shared" ref="F33" si="2">F34+F37+F40+F45+F49+F53</f>
        <v>4769260.7</v>
      </c>
      <c r="G33" s="196">
        <f>G34+G37+G40+G45+G49+G53</f>
        <v>4449260.7</v>
      </c>
    </row>
    <row r="34" spans="1:7" x14ac:dyDescent="0.25">
      <c r="A34" s="197" t="s">
        <v>244</v>
      </c>
      <c r="B34" s="198" t="s">
        <v>245</v>
      </c>
      <c r="C34" s="274"/>
      <c r="D34" s="198"/>
      <c r="E34" s="199">
        <f>E35</f>
        <v>1403416</v>
      </c>
      <c r="F34" s="199">
        <f t="shared" ref="F34:G35" si="3">F35</f>
        <v>1340668.28</v>
      </c>
      <c r="G34" s="199">
        <f t="shared" si="3"/>
        <v>1340668.28</v>
      </c>
    </row>
    <row r="35" spans="1:7" ht="63" customHeight="1" x14ac:dyDescent="0.25">
      <c r="A35" s="197" t="s">
        <v>235</v>
      </c>
      <c r="B35" s="198" t="s">
        <v>245</v>
      </c>
      <c r="C35" s="274" t="s">
        <v>237</v>
      </c>
      <c r="D35" s="198"/>
      <c r="E35" s="199">
        <f>E36</f>
        <v>1403416</v>
      </c>
      <c r="F35" s="199">
        <f t="shared" si="3"/>
        <v>1340668.28</v>
      </c>
      <c r="G35" s="199">
        <f t="shared" si="3"/>
        <v>1340668.28</v>
      </c>
    </row>
    <row r="36" spans="1:7" ht="30.75" customHeight="1" x14ac:dyDescent="0.25">
      <c r="A36" s="197" t="s">
        <v>97</v>
      </c>
      <c r="B36" s="198" t="s">
        <v>245</v>
      </c>
      <c r="C36" s="274" t="s">
        <v>237</v>
      </c>
      <c r="D36" s="198" t="s">
        <v>61</v>
      </c>
      <c r="E36" s="199">
        <v>1403416</v>
      </c>
      <c r="F36" s="199">
        <v>1340668.28</v>
      </c>
      <c r="G36" s="199">
        <v>1340668.28</v>
      </c>
    </row>
    <row r="37" spans="1:7" ht="21.75" customHeight="1" x14ac:dyDescent="0.25">
      <c r="A37" s="197" t="s">
        <v>244</v>
      </c>
      <c r="B37" s="198" t="s">
        <v>246</v>
      </c>
      <c r="C37" s="274"/>
      <c r="D37" s="198"/>
      <c r="E37" s="199">
        <f>E38</f>
        <v>4897000</v>
      </c>
      <c r="F37" s="199">
        <f t="shared" ref="F37:G38" si="4">F38</f>
        <v>2417392.42</v>
      </c>
      <c r="G37" s="199">
        <f t="shared" si="4"/>
        <v>2357392.42</v>
      </c>
    </row>
    <row r="38" spans="1:7" ht="30.75" customHeight="1" x14ac:dyDescent="0.25">
      <c r="A38" s="197" t="s">
        <v>235</v>
      </c>
      <c r="B38" s="198" t="s">
        <v>246</v>
      </c>
      <c r="C38" s="274" t="s">
        <v>237</v>
      </c>
      <c r="D38" s="198"/>
      <c r="E38" s="199">
        <f>E39</f>
        <v>4897000</v>
      </c>
      <c r="F38" s="199">
        <f t="shared" si="4"/>
        <v>2417392.42</v>
      </c>
      <c r="G38" s="199">
        <f t="shared" si="4"/>
        <v>2357392.42</v>
      </c>
    </row>
    <row r="39" spans="1:7" ht="20.25" customHeight="1" x14ac:dyDescent="0.25">
      <c r="A39" s="197" t="s">
        <v>247</v>
      </c>
      <c r="B39" s="198" t="s">
        <v>246</v>
      </c>
      <c r="C39" s="274" t="s">
        <v>237</v>
      </c>
      <c r="D39" s="198" t="s">
        <v>63</v>
      </c>
      <c r="E39" s="199">
        <v>4897000</v>
      </c>
      <c r="F39" s="199">
        <v>2417392.42</v>
      </c>
      <c r="G39" s="199">
        <v>2357392.42</v>
      </c>
    </row>
    <row r="40" spans="1:7" x14ac:dyDescent="0.25">
      <c r="A40" s="197" t="s">
        <v>248</v>
      </c>
      <c r="B40" s="198" t="s">
        <v>249</v>
      </c>
      <c r="C40" s="274"/>
      <c r="D40" s="198"/>
      <c r="E40" s="199">
        <f>E41+E43</f>
        <v>869030.88</v>
      </c>
      <c r="F40" s="199">
        <f t="shared" ref="F40:G40" si="5">F41+F43</f>
        <v>810000</v>
      </c>
      <c r="G40" s="199">
        <f t="shared" si="5"/>
        <v>550000</v>
      </c>
    </row>
    <row r="41" spans="1:7" x14ac:dyDescent="0.25">
      <c r="A41" s="200" t="s">
        <v>250</v>
      </c>
      <c r="B41" s="198" t="s">
        <v>249</v>
      </c>
      <c r="C41" s="274" t="s">
        <v>239</v>
      </c>
      <c r="D41" s="198"/>
      <c r="E41" s="199">
        <f>E42</f>
        <v>838030.88</v>
      </c>
      <c r="F41" s="199">
        <f t="shared" ref="F41:G41" si="6">F42</f>
        <v>782000</v>
      </c>
      <c r="G41" s="199">
        <f t="shared" si="6"/>
        <v>522000</v>
      </c>
    </row>
    <row r="42" spans="1:7" ht="17.25" customHeight="1" x14ac:dyDescent="0.25">
      <c r="A42" s="197" t="s">
        <v>247</v>
      </c>
      <c r="B42" s="198" t="s">
        <v>249</v>
      </c>
      <c r="C42" s="274" t="s">
        <v>239</v>
      </c>
      <c r="D42" s="198" t="s">
        <v>63</v>
      </c>
      <c r="E42" s="199">
        <v>838030.88</v>
      </c>
      <c r="F42" s="199">
        <v>782000</v>
      </c>
      <c r="G42" s="199">
        <v>522000</v>
      </c>
    </row>
    <row r="43" spans="1:7" x14ac:dyDescent="0.25">
      <c r="A43" s="200" t="s">
        <v>180</v>
      </c>
      <c r="B43" s="198" t="s">
        <v>249</v>
      </c>
      <c r="C43" s="274" t="s">
        <v>252</v>
      </c>
      <c r="D43" s="198"/>
      <c r="E43" s="199">
        <f>E44</f>
        <v>31000</v>
      </c>
      <c r="F43" s="199">
        <f t="shared" ref="F43:G43" si="7">F44</f>
        <v>28000</v>
      </c>
      <c r="G43" s="199">
        <f t="shared" si="7"/>
        <v>28000</v>
      </c>
    </row>
    <row r="44" spans="1:7" x14ac:dyDescent="0.25">
      <c r="A44" s="197" t="s">
        <v>247</v>
      </c>
      <c r="B44" s="198" t="s">
        <v>253</v>
      </c>
      <c r="C44" s="274" t="s">
        <v>252</v>
      </c>
      <c r="D44" s="198" t="s">
        <v>63</v>
      </c>
      <c r="E44" s="199">
        <v>31000</v>
      </c>
      <c r="F44" s="199">
        <v>28000</v>
      </c>
      <c r="G44" s="199">
        <v>28000</v>
      </c>
    </row>
    <row r="45" spans="1:7" ht="29.25" customHeight="1" x14ac:dyDescent="0.25">
      <c r="A45" s="124" t="s">
        <v>254</v>
      </c>
      <c r="B45" s="195" t="s">
        <v>255</v>
      </c>
      <c r="C45" s="273"/>
      <c r="D45" s="195"/>
      <c r="E45" s="196">
        <f>E46</f>
        <v>20000</v>
      </c>
      <c r="F45" s="196">
        <f t="shared" ref="F45:G47" si="8">F46</f>
        <v>30000</v>
      </c>
      <c r="G45" s="196">
        <f t="shared" si="8"/>
        <v>30000</v>
      </c>
    </row>
    <row r="46" spans="1:7" ht="63" customHeight="1" x14ac:dyDescent="0.25">
      <c r="A46" s="181" t="s">
        <v>385</v>
      </c>
      <c r="B46" s="195" t="s">
        <v>257</v>
      </c>
      <c r="C46" s="273"/>
      <c r="D46" s="195"/>
      <c r="E46" s="196">
        <f>E47</f>
        <v>20000</v>
      </c>
      <c r="F46" s="196">
        <f t="shared" si="8"/>
        <v>30000</v>
      </c>
      <c r="G46" s="196">
        <f t="shared" si="8"/>
        <v>30000</v>
      </c>
    </row>
    <row r="47" spans="1:7" x14ac:dyDescent="0.25">
      <c r="A47" s="200" t="s">
        <v>250</v>
      </c>
      <c r="B47" s="195" t="s">
        <v>257</v>
      </c>
      <c r="C47" s="274" t="s">
        <v>239</v>
      </c>
      <c r="D47" s="198"/>
      <c r="E47" s="199">
        <f>E48</f>
        <v>20000</v>
      </c>
      <c r="F47" s="199">
        <f t="shared" si="8"/>
        <v>30000</v>
      </c>
      <c r="G47" s="199">
        <f t="shared" si="8"/>
        <v>30000</v>
      </c>
    </row>
    <row r="48" spans="1:7" x14ac:dyDescent="0.25">
      <c r="A48" s="197" t="s">
        <v>129</v>
      </c>
      <c r="B48" s="195" t="s">
        <v>257</v>
      </c>
      <c r="C48" s="274" t="s">
        <v>239</v>
      </c>
      <c r="D48" s="198" t="s">
        <v>130</v>
      </c>
      <c r="E48" s="199">
        <v>20000</v>
      </c>
      <c r="F48" s="199">
        <v>30000</v>
      </c>
      <c r="G48" s="199">
        <v>30000</v>
      </c>
    </row>
    <row r="49" spans="1:7" ht="24.75" customHeight="1" x14ac:dyDescent="0.25">
      <c r="A49" s="124" t="s">
        <v>258</v>
      </c>
      <c r="B49" s="195" t="s">
        <v>259</v>
      </c>
      <c r="C49" s="273"/>
      <c r="D49" s="195"/>
      <c r="E49" s="196">
        <f>E50</f>
        <v>160956</v>
      </c>
      <c r="F49" s="196">
        <f t="shared" ref="F49:G51" si="9">F50</f>
        <v>139200</v>
      </c>
      <c r="G49" s="196">
        <f t="shared" si="9"/>
        <v>139200</v>
      </c>
    </row>
    <row r="50" spans="1:7" ht="36" customHeight="1" x14ac:dyDescent="0.25">
      <c r="A50" s="129" t="s">
        <v>260</v>
      </c>
      <c r="B50" s="195" t="s">
        <v>261</v>
      </c>
      <c r="C50" s="273"/>
      <c r="D50" s="195"/>
      <c r="E50" s="196">
        <f>E51</f>
        <v>160956</v>
      </c>
      <c r="F50" s="196">
        <f t="shared" si="9"/>
        <v>139200</v>
      </c>
      <c r="G50" s="196">
        <f t="shared" si="9"/>
        <v>139200</v>
      </c>
    </row>
    <row r="51" spans="1:7" x14ac:dyDescent="0.25">
      <c r="A51" s="200" t="s">
        <v>250</v>
      </c>
      <c r="B51" s="195" t="s">
        <v>261</v>
      </c>
      <c r="C51" s="274" t="s">
        <v>262</v>
      </c>
      <c r="D51" s="198"/>
      <c r="E51" s="199">
        <f>E52</f>
        <v>160956</v>
      </c>
      <c r="F51" s="199">
        <f t="shared" si="9"/>
        <v>139200</v>
      </c>
      <c r="G51" s="199">
        <f t="shared" si="9"/>
        <v>139200</v>
      </c>
    </row>
    <row r="52" spans="1:7" x14ac:dyDescent="0.25">
      <c r="A52" s="197" t="s">
        <v>199</v>
      </c>
      <c r="B52" s="195" t="s">
        <v>261</v>
      </c>
      <c r="C52" s="274" t="s">
        <v>262</v>
      </c>
      <c r="D52" s="198" t="s">
        <v>201</v>
      </c>
      <c r="E52" s="199">
        <v>160956</v>
      </c>
      <c r="F52" s="199">
        <v>139200</v>
      </c>
      <c r="G52" s="199">
        <v>139200</v>
      </c>
    </row>
    <row r="53" spans="1:7" x14ac:dyDescent="0.25">
      <c r="A53" s="201" t="s">
        <v>263</v>
      </c>
      <c r="B53" s="195" t="s">
        <v>264</v>
      </c>
      <c r="C53" s="273"/>
      <c r="D53" s="195"/>
      <c r="E53" s="196">
        <f>E54</f>
        <v>6000</v>
      </c>
      <c r="F53" s="196">
        <f t="shared" ref="F53:G55" si="10">F54</f>
        <v>32000</v>
      </c>
      <c r="G53" s="196">
        <f t="shared" si="10"/>
        <v>32000</v>
      </c>
    </row>
    <row r="54" spans="1:7" ht="63" x14ac:dyDescent="0.25">
      <c r="A54" s="181" t="s">
        <v>385</v>
      </c>
      <c r="B54" s="195" t="s">
        <v>265</v>
      </c>
      <c r="C54" s="273"/>
      <c r="D54" s="195"/>
      <c r="E54" s="196">
        <f>E55</f>
        <v>6000</v>
      </c>
      <c r="F54" s="196">
        <f t="shared" si="10"/>
        <v>32000</v>
      </c>
      <c r="G54" s="196">
        <f t="shared" si="10"/>
        <v>32000</v>
      </c>
    </row>
    <row r="55" spans="1:7" x14ac:dyDescent="0.25">
      <c r="A55" s="200" t="s">
        <v>250</v>
      </c>
      <c r="B55" s="195" t="s">
        <v>265</v>
      </c>
      <c r="C55" s="274" t="s">
        <v>239</v>
      </c>
      <c r="D55" s="198"/>
      <c r="E55" s="199">
        <f>E56</f>
        <v>6000</v>
      </c>
      <c r="F55" s="199">
        <f t="shared" si="10"/>
        <v>32000</v>
      </c>
      <c r="G55" s="199">
        <f t="shared" si="10"/>
        <v>32000</v>
      </c>
    </row>
    <row r="56" spans="1:7" ht="31.5" x14ac:dyDescent="0.25">
      <c r="A56" s="202" t="s">
        <v>222</v>
      </c>
      <c r="B56" s="195" t="s">
        <v>265</v>
      </c>
      <c r="C56" s="274" t="s">
        <v>239</v>
      </c>
      <c r="D56" s="198" t="s">
        <v>223</v>
      </c>
      <c r="E56" s="199">
        <v>6000</v>
      </c>
      <c r="F56" s="199">
        <v>32000</v>
      </c>
      <c r="G56" s="199">
        <v>32000</v>
      </c>
    </row>
    <row r="57" spans="1:7" ht="67.5" customHeight="1" x14ac:dyDescent="0.25">
      <c r="A57" s="201" t="s">
        <v>735</v>
      </c>
      <c r="B57" s="195" t="s">
        <v>736</v>
      </c>
      <c r="C57" s="274"/>
      <c r="D57" s="198"/>
      <c r="E57" s="196">
        <f>E58+E61</f>
        <v>79746.66</v>
      </c>
      <c r="F57" s="199"/>
      <c r="G57" s="199"/>
    </row>
    <row r="58" spans="1:7" ht="67.5" customHeight="1" x14ac:dyDescent="0.25">
      <c r="A58" s="201" t="s">
        <v>385</v>
      </c>
      <c r="B58" s="195" t="s">
        <v>737</v>
      </c>
      <c r="C58" s="274"/>
      <c r="D58" s="198"/>
      <c r="E58" s="196">
        <f>E59</f>
        <v>33483.33</v>
      </c>
      <c r="F58" s="199"/>
      <c r="G58" s="199"/>
    </row>
    <row r="59" spans="1:7" x14ac:dyDescent="0.25">
      <c r="A59" s="200" t="s">
        <v>250</v>
      </c>
      <c r="B59" s="195" t="s">
        <v>737</v>
      </c>
      <c r="C59" s="274" t="s">
        <v>239</v>
      </c>
      <c r="D59" s="198" t="s">
        <v>131</v>
      </c>
      <c r="E59" s="199">
        <f>E60</f>
        <v>33483.33</v>
      </c>
      <c r="F59" s="199"/>
      <c r="G59" s="199"/>
    </row>
    <row r="60" spans="1:7" x14ac:dyDescent="0.25">
      <c r="A60" s="197" t="s">
        <v>129</v>
      </c>
      <c r="B60" s="195" t="s">
        <v>737</v>
      </c>
      <c r="C60" s="274" t="s">
        <v>239</v>
      </c>
      <c r="D60" s="198" t="s">
        <v>131</v>
      </c>
      <c r="E60" s="199">
        <v>33483.33</v>
      </c>
      <c r="F60" s="199"/>
      <c r="G60" s="199"/>
    </row>
    <row r="61" spans="1:7" ht="63" x14ac:dyDescent="0.25">
      <c r="A61" s="361" t="s">
        <v>385</v>
      </c>
      <c r="B61" s="195" t="s">
        <v>738</v>
      </c>
      <c r="C61" s="274"/>
      <c r="D61" s="198"/>
      <c r="E61" s="196">
        <f>E62</f>
        <v>46263.33</v>
      </c>
      <c r="F61" s="199"/>
      <c r="G61" s="199"/>
    </row>
    <row r="62" spans="1:7" x14ac:dyDescent="0.25">
      <c r="A62" s="200" t="s">
        <v>250</v>
      </c>
      <c r="B62" s="195" t="s">
        <v>738</v>
      </c>
      <c r="C62" s="274" t="s">
        <v>239</v>
      </c>
      <c r="D62" s="198" t="s">
        <v>131</v>
      </c>
      <c r="E62" s="199">
        <f>E63</f>
        <v>46263.33</v>
      </c>
      <c r="F62" s="199"/>
      <c r="G62" s="199"/>
    </row>
    <row r="63" spans="1:7" x14ac:dyDescent="0.25">
      <c r="A63" s="197" t="s">
        <v>129</v>
      </c>
      <c r="B63" s="195" t="s">
        <v>738</v>
      </c>
      <c r="C63" s="274" t="s">
        <v>239</v>
      </c>
      <c r="D63" s="198" t="s">
        <v>739</v>
      </c>
      <c r="E63" s="199">
        <v>46263.33</v>
      </c>
      <c r="F63" s="199"/>
      <c r="G63" s="199"/>
    </row>
    <row r="64" spans="1:7" ht="35.25" customHeight="1" x14ac:dyDescent="0.25">
      <c r="A64" s="203" t="s">
        <v>266</v>
      </c>
      <c r="B64" s="195" t="s">
        <v>267</v>
      </c>
      <c r="C64" s="273"/>
      <c r="D64" s="195"/>
      <c r="E64" s="196">
        <f>E65+E69+E77+E73</f>
        <v>2101200</v>
      </c>
      <c r="F64" s="196">
        <f t="shared" ref="F64:G64" si="11">F65+F69+F77+F73</f>
        <v>1622658.44</v>
      </c>
      <c r="G64" s="196">
        <f t="shared" si="11"/>
        <v>1412800</v>
      </c>
    </row>
    <row r="65" spans="1:7" ht="31.5" x14ac:dyDescent="0.25">
      <c r="A65" s="203" t="s">
        <v>268</v>
      </c>
      <c r="B65" s="195" t="s">
        <v>269</v>
      </c>
      <c r="C65" s="273"/>
      <c r="D65" s="195"/>
      <c r="E65" s="196">
        <f>E66</f>
        <v>2000</v>
      </c>
      <c r="F65" s="196">
        <f t="shared" ref="F65:G67" si="12">F66</f>
        <v>2000</v>
      </c>
      <c r="G65" s="196">
        <f t="shared" si="12"/>
        <v>2000</v>
      </c>
    </row>
    <row r="66" spans="1:7" ht="63" x14ac:dyDescent="0.25">
      <c r="A66" s="181" t="s">
        <v>385</v>
      </c>
      <c r="B66" s="195" t="s">
        <v>270</v>
      </c>
      <c r="C66" s="273"/>
      <c r="D66" s="195"/>
      <c r="E66" s="196">
        <f>E67</f>
        <v>2000</v>
      </c>
      <c r="F66" s="196">
        <f t="shared" si="12"/>
        <v>2000</v>
      </c>
      <c r="G66" s="196">
        <f t="shared" si="12"/>
        <v>2000</v>
      </c>
    </row>
    <row r="67" spans="1:7" x14ac:dyDescent="0.25">
      <c r="A67" s="200" t="s">
        <v>250</v>
      </c>
      <c r="B67" s="198" t="s">
        <v>270</v>
      </c>
      <c r="C67" s="274" t="s">
        <v>239</v>
      </c>
      <c r="D67" s="198"/>
      <c r="E67" s="199">
        <f>E68</f>
        <v>2000</v>
      </c>
      <c r="F67" s="199">
        <f t="shared" si="12"/>
        <v>2000</v>
      </c>
      <c r="G67" s="199">
        <f t="shared" si="12"/>
        <v>2000</v>
      </c>
    </row>
    <row r="68" spans="1:7" x14ac:dyDescent="0.25">
      <c r="A68" s="206" t="s">
        <v>704</v>
      </c>
      <c r="B68" s="198" t="s">
        <v>270</v>
      </c>
      <c r="C68" s="274" t="s">
        <v>239</v>
      </c>
      <c r="D68" s="198" t="s">
        <v>72</v>
      </c>
      <c r="E68" s="199">
        <v>2000</v>
      </c>
      <c r="F68" s="199">
        <v>2000</v>
      </c>
      <c r="G68" s="199">
        <v>2000</v>
      </c>
    </row>
    <row r="69" spans="1:7" ht="21.75" customHeight="1" x14ac:dyDescent="0.25">
      <c r="A69" s="203" t="s">
        <v>271</v>
      </c>
      <c r="B69" s="195" t="s">
        <v>272</v>
      </c>
      <c r="C69" s="273"/>
      <c r="D69" s="195"/>
      <c r="E69" s="196">
        <f>E70</f>
        <v>1000</v>
      </c>
      <c r="F69" s="196">
        <f t="shared" ref="F69:G71" si="13">F70</f>
        <v>3000</v>
      </c>
      <c r="G69" s="196">
        <f t="shared" si="13"/>
        <v>3000</v>
      </c>
    </row>
    <row r="70" spans="1:7" ht="63" x14ac:dyDescent="0.25">
      <c r="A70" s="181" t="s">
        <v>385</v>
      </c>
      <c r="B70" s="195" t="s">
        <v>273</v>
      </c>
      <c r="C70" s="273"/>
      <c r="D70" s="195"/>
      <c r="E70" s="196">
        <f>E71</f>
        <v>1000</v>
      </c>
      <c r="F70" s="196">
        <f t="shared" si="13"/>
        <v>3000</v>
      </c>
      <c r="G70" s="196">
        <f t="shared" si="13"/>
        <v>3000</v>
      </c>
    </row>
    <row r="71" spans="1:7" x14ac:dyDescent="0.25">
      <c r="A71" s="200" t="s">
        <v>250</v>
      </c>
      <c r="B71" s="198" t="s">
        <v>273</v>
      </c>
      <c r="C71" s="274" t="s">
        <v>239</v>
      </c>
      <c r="D71" s="198"/>
      <c r="E71" s="199">
        <f>E72</f>
        <v>1000</v>
      </c>
      <c r="F71" s="199">
        <f t="shared" si="13"/>
        <v>3000</v>
      </c>
      <c r="G71" s="199">
        <f t="shared" si="13"/>
        <v>3000</v>
      </c>
    </row>
    <row r="72" spans="1:7" x14ac:dyDescent="0.25">
      <c r="A72" s="206" t="s">
        <v>671</v>
      </c>
      <c r="B72" s="198" t="s">
        <v>273</v>
      </c>
      <c r="C72" s="274" t="s">
        <v>239</v>
      </c>
      <c r="D72" s="198" t="s">
        <v>70</v>
      </c>
      <c r="E72" s="199">
        <v>1000</v>
      </c>
      <c r="F72" s="199">
        <v>3000</v>
      </c>
      <c r="G72" s="199">
        <v>3000</v>
      </c>
    </row>
    <row r="73" spans="1:7" ht="31.5" x14ac:dyDescent="0.25">
      <c r="A73" s="203" t="s">
        <v>274</v>
      </c>
      <c r="B73" s="195" t="s">
        <v>275</v>
      </c>
      <c r="C73" s="273"/>
      <c r="D73" s="195"/>
      <c r="E73" s="196">
        <f>E74</f>
        <v>2000</v>
      </c>
      <c r="F73" s="196">
        <f t="shared" ref="F73:G75" si="14">F74</f>
        <v>6000</v>
      </c>
      <c r="G73" s="196">
        <f t="shared" si="14"/>
        <v>6000</v>
      </c>
    </row>
    <row r="74" spans="1:7" ht="63" x14ac:dyDescent="0.25">
      <c r="A74" s="181" t="s">
        <v>385</v>
      </c>
      <c r="B74" s="195" t="s">
        <v>276</v>
      </c>
      <c r="C74" s="273"/>
      <c r="D74" s="195"/>
      <c r="E74" s="196">
        <f>E75</f>
        <v>2000</v>
      </c>
      <c r="F74" s="196">
        <f t="shared" si="14"/>
        <v>6000</v>
      </c>
      <c r="G74" s="196">
        <f t="shared" si="14"/>
        <v>6000</v>
      </c>
    </row>
    <row r="75" spans="1:7" x14ac:dyDescent="0.25">
      <c r="A75" s="200" t="s">
        <v>250</v>
      </c>
      <c r="B75" s="198" t="s">
        <v>276</v>
      </c>
      <c r="C75" s="274" t="s">
        <v>239</v>
      </c>
      <c r="D75" s="198"/>
      <c r="E75" s="199">
        <f>E76</f>
        <v>2000</v>
      </c>
      <c r="F75" s="199">
        <f t="shared" si="14"/>
        <v>6000</v>
      </c>
      <c r="G75" s="199">
        <f t="shared" si="14"/>
        <v>6000</v>
      </c>
    </row>
    <row r="76" spans="1:7" x14ac:dyDescent="0.25">
      <c r="A76" s="197" t="s">
        <v>295</v>
      </c>
      <c r="B76" s="198" t="s">
        <v>276</v>
      </c>
      <c r="C76" s="274" t="s">
        <v>239</v>
      </c>
      <c r="D76" s="198" t="s">
        <v>76</v>
      </c>
      <c r="E76" s="199">
        <v>2000</v>
      </c>
      <c r="F76" s="199">
        <v>6000</v>
      </c>
      <c r="G76" s="199">
        <v>6000</v>
      </c>
    </row>
    <row r="77" spans="1:7" x14ac:dyDescent="0.25">
      <c r="A77" s="42" t="s">
        <v>277</v>
      </c>
      <c r="B77" s="195" t="s">
        <v>278</v>
      </c>
      <c r="C77" s="273"/>
      <c r="D77" s="195"/>
      <c r="E77" s="196">
        <f>E78+E81+E86+E83</f>
        <v>2096200</v>
      </c>
      <c r="F77" s="196">
        <f t="shared" ref="F77:G77" si="15">F78+F81+F86+F83</f>
        <v>1611658.44</v>
      </c>
      <c r="G77" s="196">
        <f t="shared" si="15"/>
        <v>1401800</v>
      </c>
    </row>
    <row r="78" spans="1:7" ht="47.25" x14ac:dyDescent="0.25">
      <c r="A78" s="204" t="s">
        <v>279</v>
      </c>
      <c r="B78" s="195" t="s">
        <v>280</v>
      </c>
      <c r="C78" s="273"/>
      <c r="D78" s="195"/>
      <c r="E78" s="196">
        <f>E79</f>
        <v>1801000</v>
      </c>
      <c r="F78" s="196">
        <f t="shared" ref="F78:G79" si="16">F79</f>
        <v>1324858.44</v>
      </c>
      <c r="G78" s="196">
        <f t="shared" si="16"/>
        <v>1155000</v>
      </c>
    </row>
    <row r="79" spans="1:7" ht="63" x14ac:dyDescent="0.25">
      <c r="A79" s="185" t="s">
        <v>235</v>
      </c>
      <c r="B79" s="198" t="s">
        <v>280</v>
      </c>
      <c r="C79" s="274" t="s">
        <v>237</v>
      </c>
      <c r="D79" s="198"/>
      <c r="E79" s="199">
        <f>E80</f>
        <v>1801000</v>
      </c>
      <c r="F79" s="199">
        <f t="shared" si="16"/>
        <v>1324858.44</v>
      </c>
      <c r="G79" s="199">
        <f t="shared" si="16"/>
        <v>1155000</v>
      </c>
    </row>
    <row r="80" spans="1:7" x14ac:dyDescent="0.25">
      <c r="A80" s="197" t="s">
        <v>71</v>
      </c>
      <c r="B80" s="198" t="s">
        <v>280</v>
      </c>
      <c r="C80" s="274" t="s">
        <v>237</v>
      </c>
      <c r="D80" s="198" t="s">
        <v>72</v>
      </c>
      <c r="E80" s="199">
        <v>1801000</v>
      </c>
      <c r="F80" s="199">
        <v>1324858.44</v>
      </c>
      <c r="G80" s="199">
        <v>1155000</v>
      </c>
    </row>
    <row r="81" spans="1:7" ht="47.25" x14ac:dyDescent="0.25">
      <c r="A81" s="129" t="s">
        <v>183</v>
      </c>
      <c r="B81" s="195" t="s">
        <v>281</v>
      </c>
      <c r="C81" s="273"/>
      <c r="D81" s="195"/>
      <c r="E81" s="196">
        <f>E82</f>
        <v>285000</v>
      </c>
      <c r="F81" s="196">
        <f t="shared" ref="F81:G81" si="17">F82</f>
        <v>223000</v>
      </c>
      <c r="G81" s="196">
        <f t="shared" si="17"/>
        <v>213000</v>
      </c>
    </row>
    <row r="82" spans="1:7" x14ac:dyDescent="0.25">
      <c r="A82" s="200" t="s">
        <v>250</v>
      </c>
      <c r="B82" s="198" t="s">
        <v>281</v>
      </c>
      <c r="C82" s="274" t="s">
        <v>239</v>
      </c>
      <c r="D82" s="198"/>
      <c r="E82" s="199">
        <v>285000</v>
      </c>
      <c r="F82" s="199">
        <v>223000</v>
      </c>
      <c r="G82" s="199">
        <v>213000</v>
      </c>
    </row>
    <row r="83" spans="1:7" x14ac:dyDescent="0.25">
      <c r="A83" s="200" t="s">
        <v>180</v>
      </c>
      <c r="B83" s="198" t="s">
        <v>384</v>
      </c>
      <c r="C83" s="274" t="s">
        <v>252</v>
      </c>
      <c r="D83" s="198"/>
      <c r="E83" s="199">
        <f>E84</f>
        <v>200</v>
      </c>
      <c r="F83" s="199">
        <f t="shared" ref="F83:G83" si="18">F84</f>
        <v>800</v>
      </c>
      <c r="G83" s="199">
        <f t="shared" si="18"/>
        <v>800</v>
      </c>
    </row>
    <row r="84" spans="1:7" x14ac:dyDescent="0.25">
      <c r="A84" s="197" t="s">
        <v>71</v>
      </c>
      <c r="B84" s="198" t="s">
        <v>384</v>
      </c>
      <c r="C84" s="274" t="s">
        <v>252</v>
      </c>
      <c r="D84" s="198" t="s">
        <v>72</v>
      </c>
      <c r="E84" s="199">
        <v>200</v>
      </c>
      <c r="F84" s="199">
        <v>800</v>
      </c>
      <c r="G84" s="199">
        <v>800</v>
      </c>
    </row>
    <row r="85" spans="1:7" x14ac:dyDescent="0.25">
      <c r="A85" s="177" t="s">
        <v>282</v>
      </c>
      <c r="B85" s="195" t="s">
        <v>278</v>
      </c>
      <c r="C85" s="274"/>
      <c r="D85" s="198"/>
      <c r="E85" s="196">
        <f>E86</f>
        <v>10000</v>
      </c>
      <c r="F85" s="196">
        <f t="shared" ref="F85:G87" si="19">F86</f>
        <v>63000</v>
      </c>
      <c r="G85" s="196">
        <f t="shared" si="19"/>
        <v>33000</v>
      </c>
    </row>
    <row r="86" spans="1:7" ht="63" x14ac:dyDescent="0.25">
      <c r="A86" s="181" t="s">
        <v>385</v>
      </c>
      <c r="B86" s="195" t="s">
        <v>283</v>
      </c>
      <c r="C86" s="273"/>
      <c r="D86" s="195"/>
      <c r="E86" s="196">
        <f>E87</f>
        <v>10000</v>
      </c>
      <c r="F86" s="196">
        <f t="shared" si="19"/>
        <v>63000</v>
      </c>
      <c r="G86" s="196">
        <f t="shared" si="19"/>
        <v>33000</v>
      </c>
    </row>
    <row r="87" spans="1:7" ht="26.25" customHeight="1" x14ac:dyDescent="0.25">
      <c r="A87" s="200" t="s">
        <v>250</v>
      </c>
      <c r="B87" s="198" t="s">
        <v>283</v>
      </c>
      <c r="C87" s="274" t="s">
        <v>239</v>
      </c>
      <c r="D87" s="198"/>
      <c r="E87" s="199">
        <f>E88</f>
        <v>10000</v>
      </c>
      <c r="F87" s="199">
        <f t="shared" si="19"/>
        <v>63000</v>
      </c>
      <c r="G87" s="199">
        <f t="shared" si="19"/>
        <v>33000</v>
      </c>
    </row>
    <row r="88" spans="1:7" x14ac:dyDescent="0.25">
      <c r="A88" s="197" t="s">
        <v>71</v>
      </c>
      <c r="B88" s="198" t="s">
        <v>283</v>
      </c>
      <c r="C88" s="274" t="s">
        <v>239</v>
      </c>
      <c r="D88" s="198" t="s">
        <v>72</v>
      </c>
      <c r="E88" s="199">
        <v>10000</v>
      </c>
      <c r="F88" s="199">
        <v>63000</v>
      </c>
      <c r="G88" s="199">
        <v>33000</v>
      </c>
    </row>
    <row r="89" spans="1:7" ht="31.5" hidden="1" x14ac:dyDescent="0.25">
      <c r="A89" s="42" t="s">
        <v>284</v>
      </c>
      <c r="B89" s="195" t="s">
        <v>285</v>
      </c>
      <c r="C89" s="273"/>
      <c r="D89" s="195"/>
      <c r="E89" s="196">
        <f>E91</f>
        <v>0</v>
      </c>
      <c r="F89" s="196">
        <f t="shared" ref="F89:G89" si="20">F91</f>
        <v>0</v>
      </c>
      <c r="G89" s="196">
        <f t="shared" si="20"/>
        <v>0</v>
      </c>
    </row>
    <row r="90" spans="1:7" ht="126" hidden="1" customHeight="1" x14ac:dyDescent="0.25">
      <c r="A90" s="181" t="s">
        <v>286</v>
      </c>
      <c r="B90" s="195" t="s">
        <v>287</v>
      </c>
      <c r="C90" s="273"/>
      <c r="D90" s="195"/>
      <c r="E90" s="196">
        <f>E91</f>
        <v>0</v>
      </c>
      <c r="F90" s="196">
        <f t="shared" ref="F90:G91" si="21">F91</f>
        <v>0</v>
      </c>
      <c r="G90" s="196">
        <f t="shared" si="21"/>
        <v>0</v>
      </c>
    </row>
    <row r="91" spans="1:7" ht="409.5" hidden="1" customHeight="1" x14ac:dyDescent="0.25">
      <c r="A91" s="200" t="s">
        <v>250</v>
      </c>
      <c r="B91" s="198" t="s">
        <v>287</v>
      </c>
      <c r="C91" s="274" t="s">
        <v>239</v>
      </c>
      <c r="D91" s="198"/>
      <c r="E91" s="199">
        <f>E92</f>
        <v>0</v>
      </c>
      <c r="F91" s="199">
        <f t="shared" si="21"/>
        <v>0</v>
      </c>
      <c r="G91" s="199">
        <f t="shared" si="21"/>
        <v>0</v>
      </c>
    </row>
    <row r="92" spans="1:7" ht="27" hidden="1" customHeight="1" x14ac:dyDescent="0.25">
      <c r="A92" s="197" t="s">
        <v>288</v>
      </c>
      <c r="B92" s="198" t="s">
        <v>287</v>
      </c>
      <c r="C92" s="274" t="s">
        <v>239</v>
      </c>
      <c r="D92" s="198" t="s">
        <v>289</v>
      </c>
      <c r="E92" s="199"/>
      <c r="F92" s="199"/>
      <c r="G92" s="199"/>
    </row>
    <row r="93" spans="1:7" ht="23.25" customHeight="1" x14ac:dyDescent="0.25">
      <c r="A93" s="42" t="s">
        <v>290</v>
      </c>
      <c r="B93" s="195" t="s">
        <v>291</v>
      </c>
      <c r="C93" s="273"/>
      <c r="D93" s="195"/>
      <c r="E93" s="196">
        <f>E94</f>
        <v>1565142.54</v>
      </c>
      <c r="F93" s="196">
        <f t="shared" ref="F93:G93" si="22">F94</f>
        <v>1285100</v>
      </c>
      <c r="G93" s="196">
        <f t="shared" si="22"/>
        <v>1347000</v>
      </c>
    </row>
    <row r="94" spans="1:7" ht="30.75" customHeight="1" x14ac:dyDescent="0.25">
      <c r="A94" s="42" t="s">
        <v>292</v>
      </c>
      <c r="B94" s="195" t="s">
        <v>293</v>
      </c>
      <c r="C94" s="273"/>
      <c r="D94" s="195"/>
      <c r="E94" s="196">
        <f>E95+E98+E115</f>
        <v>1565142.54</v>
      </c>
      <c r="F94" s="196">
        <f t="shared" ref="F94:G94" si="23">F95+F98+F115</f>
        <v>1285100</v>
      </c>
      <c r="G94" s="196">
        <f t="shared" si="23"/>
        <v>1347000</v>
      </c>
    </row>
    <row r="95" spans="1:7" ht="66.75" customHeight="1" x14ac:dyDescent="0.25">
      <c r="A95" s="181" t="s">
        <v>385</v>
      </c>
      <c r="B95" s="195" t="s">
        <v>294</v>
      </c>
      <c r="C95" s="273"/>
      <c r="D95" s="195"/>
      <c r="E95" s="196">
        <f>E96</f>
        <v>273202.53999999998</v>
      </c>
      <c r="F95" s="196">
        <f t="shared" ref="F95:G96" si="24">F96</f>
        <v>576300</v>
      </c>
      <c r="G95" s="196">
        <f t="shared" si="24"/>
        <v>539200</v>
      </c>
    </row>
    <row r="96" spans="1:7" ht="20.25" customHeight="1" x14ac:dyDescent="0.25">
      <c r="A96" s="200" t="s">
        <v>250</v>
      </c>
      <c r="B96" s="198" t="s">
        <v>294</v>
      </c>
      <c r="C96" s="274" t="s">
        <v>239</v>
      </c>
      <c r="D96" s="198"/>
      <c r="E96" s="199">
        <f>E97</f>
        <v>273202.53999999998</v>
      </c>
      <c r="F96" s="199">
        <f t="shared" si="24"/>
        <v>576300</v>
      </c>
      <c r="G96" s="199">
        <f t="shared" si="24"/>
        <v>539200</v>
      </c>
    </row>
    <row r="97" spans="1:7" x14ac:dyDescent="0.25">
      <c r="A97" s="197" t="s">
        <v>295</v>
      </c>
      <c r="B97" s="198" t="s">
        <v>294</v>
      </c>
      <c r="C97" s="274" t="s">
        <v>239</v>
      </c>
      <c r="D97" s="198" t="s">
        <v>76</v>
      </c>
      <c r="E97" s="199">
        <v>273202.53999999998</v>
      </c>
      <c r="F97" s="199">
        <v>576300</v>
      </c>
      <c r="G97" s="199">
        <v>539200</v>
      </c>
    </row>
    <row r="98" spans="1:7" ht="63" x14ac:dyDescent="0.25">
      <c r="A98" s="181" t="s">
        <v>385</v>
      </c>
      <c r="B98" s="195" t="s">
        <v>296</v>
      </c>
      <c r="C98" s="273"/>
      <c r="D98" s="195"/>
      <c r="E98" s="196">
        <f>E99</f>
        <v>700000</v>
      </c>
      <c r="F98" s="196">
        <f t="shared" ref="F98:G99" si="25">F99</f>
        <v>110000</v>
      </c>
      <c r="G98" s="196">
        <f t="shared" si="25"/>
        <v>199000</v>
      </c>
    </row>
    <row r="99" spans="1:7" x14ac:dyDescent="0.25">
      <c r="A99" s="200" t="s">
        <v>250</v>
      </c>
      <c r="B99" s="198" t="s">
        <v>296</v>
      </c>
      <c r="C99" s="274" t="s">
        <v>239</v>
      </c>
      <c r="D99" s="198"/>
      <c r="E99" s="199">
        <f>E100</f>
        <v>700000</v>
      </c>
      <c r="F99" s="199">
        <f t="shared" si="25"/>
        <v>110000</v>
      </c>
      <c r="G99" s="199">
        <f t="shared" si="25"/>
        <v>199000</v>
      </c>
    </row>
    <row r="100" spans="1:7" x14ac:dyDescent="0.25">
      <c r="A100" s="197" t="s">
        <v>295</v>
      </c>
      <c r="B100" s="198" t="s">
        <v>296</v>
      </c>
      <c r="C100" s="274" t="s">
        <v>239</v>
      </c>
      <c r="D100" s="198" t="s">
        <v>76</v>
      </c>
      <c r="E100" s="199">
        <v>700000</v>
      </c>
      <c r="F100" s="199">
        <v>110000</v>
      </c>
      <c r="G100" s="199">
        <v>199000</v>
      </c>
    </row>
    <row r="101" spans="1:7" hidden="1" x14ac:dyDescent="0.25">
      <c r="A101" s="42" t="s">
        <v>297</v>
      </c>
      <c r="B101" s="195" t="s">
        <v>298</v>
      </c>
      <c r="C101" s="273"/>
      <c r="D101" s="195"/>
      <c r="E101" s="196">
        <f>E103</f>
        <v>0</v>
      </c>
      <c r="F101" s="196">
        <f t="shared" ref="F101:G101" si="26">F103</f>
        <v>0</v>
      </c>
      <c r="G101" s="196">
        <f t="shared" si="26"/>
        <v>0</v>
      </c>
    </row>
    <row r="102" spans="1:7" ht="34.5" hidden="1" customHeight="1" x14ac:dyDescent="0.25">
      <c r="A102" s="181" t="s">
        <v>286</v>
      </c>
      <c r="B102" s="195" t="s">
        <v>299</v>
      </c>
      <c r="C102" s="273"/>
      <c r="D102" s="195"/>
      <c r="E102" s="196">
        <f>E103</f>
        <v>0</v>
      </c>
      <c r="F102" s="196">
        <f t="shared" ref="F102:G103" si="27">F103</f>
        <v>0</v>
      </c>
      <c r="G102" s="196">
        <f t="shared" si="27"/>
        <v>0</v>
      </c>
    </row>
    <row r="103" spans="1:7" hidden="1" x14ac:dyDescent="0.25">
      <c r="A103" s="200" t="s">
        <v>250</v>
      </c>
      <c r="B103" s="198" t="s">
        <v>294</v>
      </c>
      <c r="C103" s="274" t="s">
        <v>239</v>
      </c>
      <c r="D103" s="198"/>
      <c r="E103" s="199">
        <f>E104</f>
        <v>0</v>
      </c>
      <c r="F103" s="199">
        <f t="shared" si="27"/>
        <v>0</v>
      </c>
      <c r="G103" s="199">
        <f t="shared" si="27"/>
        <v>0</v>
      </c>
    </row>
    <row r="104" spans="1:7" hidden="1" x14ac:dyDescent="0.25">
      <c r="A104" s="197" t="s">
        <v>295</v>
      </c>
      <c r="B104" s="198" t="s">
        <v>294</v>
      </c>
      <c r="C104" s="274" t="s">
        <v>239</v>
      </c>
      <c r="D104" s="198" t="s">
        <v>76</v>
      </c>
      <c r="E104" s="199"/>
      <c r="F104" s="199"/>
      <c r="G104" s="199"/>
    </row>
    <row r="105" spans="1:7" ht="35.25" hidden="1" customHeight="1" x14ac:dyDescent="0.25">
      <c r="A105" s="181" t="s">
        <v>300</v>
      </c>
      <c r="B105" s="195" t="s">
        <v>296</v>
      </c>
      <c r="C105" s="273"/>
      <c r="D105" s="195"/>
      <c r="E105" s="196">
        <f>E106</f>
        <v>0</v>
      </c>
      <c r="F105" s="196">
        <f t="shared" ref="F105:G105" si="28">F106</f>
        <v>0</v>
      </c>
      <c r="G105" s="196">
        <f t="shared" si="28"/>
        <v>0</v>
      </c>
    </row>
    <row r="106" spans="1:7" hidden="1" x14ac:dyDescent="0.25">
      <c r="A106" s="200" t="s">
        <v>250</v>
      </c>
      <c r="B106" s="198" t="s">
        <v>296</v>
      </c>
      <c r="C106" s="274" t="s">
        <v>239</v>
      </c>
      <c r="D106" s="198"/>
      <c r="E106" s="199"/>
      <c r="F106" s="199"/>
      <c r="G106" s="199"/>
    </row>
    <row r="107" spans="1:7" hidden="1" x14ac:dyDescent="0.25">
      <c r="A107" s="197" t="s">
        <v>295</v>
      </c>
      <c r="B107" s="198" t="s">
        <v>294</v>
      </c>
      <c r="C107" s="274" t="s">
        <v>239</v>
      </c>
      <c r="D107" s="198" t="s">
        <v>76</v>
      </c>
      <c r="E107" s="199"/>
      <c r="F107" s="199"/>
      <c r="G107" s="199"/>
    </row>
    <row r="108" spans="1:7" ht="63" hidden="1" x14ac:dyDescent="0.25">
      <c r="A108" s="181" t="s">
        <v>286</v>
      </c>
      <c r="B108" s="195" t="s">
        <v>296</v>
      </c>
      <c r="C108" s="273"/>
      <c r="D108" s="195"/>
      <c r="E108" s="196">
        <f>E109</f>
        <v>0</v>
      </c>
      <c r="F108" s="196">
        <f t="shared" ref="F108:G109" si="29">F109</f>
        <v>0</v>
      </c>
      <c r="G108" s="196">
        <f t="shared" si="29"/>
        <v>0</v>
      </c>
    </row>
    <row r="109" spans="1:7" hidden="1" x14ac:dyDescent="0.25">
      <c r="A109" s="200" t="s">
        <v>250</v>
      </c>
      <c r="B109" s="198" t="s">
        <v>296</v>
      </c>
      <c r="C109" s="274" t="s">
        <v>239</v>
      </c>
      <c r="D109" s="198"/>
      <c r="E109" s="199">
        <f>E110</f>
        <v>0</v>
      </c>
      <c r="F109" s="199">
        <f t="shared" si="29"/>
        <v>0</v>
      </c>
      <c r="G109" s="199">
        <f t="shared" si="29"/>
        <v>0</v>
      </c>
    </row>
    <row r="110" spans="1:7" hidden="1" x14ac:dyDescent="0.25">
      <c r="A110" s="197" t="s">
        <v>295</v>
      </c>
      <c r="B110" s="198" t="s">
        <v>296</v>
      </c>
      <c r="C110" s="274" t="s">
        <v>239</v>
      </c>
      <c r="D110" s="198" t="s">
        <v>76</v>
      </c>
      <c r="E110" s="199"/>
      <c r="F110" s="199"/>
      <c r="G110" s="199"/>
    </row>
    <row r="111" spans="1:7" hidden="1" x14ac:dyDescent="0.25">
      <c r="A111" s="42" t="s">
        <v>297</v>
      </c>
      <c r="B111" s="195" t="s">
        <v>298</v>
      </c>
      <c r="C111" s="273"/>
      <c r="D111" s="195"/>
      <c r="E111" s="196">
        <f>E113</f>
        <v>0</v>
      </c>
      <c r="F111" s="196">
        <f t="shared" ref="F111:G111" si="30">F113</f>
        <v>0</v>
      </c>
      <c r="G111" s="196">
        <f t="shared" si="30"/>
        <v>0</v>
      </c>
    </row>
    <row r="112" spans="1:7" ht="63" hidden="1" x14ac:dyDescent="0.25">
      <c r="A112" s="181" t="s">
        <v>286</v>
      </c>
      <c r="B112" s="195" t="s">
        <v>299</v>
      </c>
      <c r="C112" s="273"/>
      <c r="D112" s="195"/>
      <c r="E112" s="196">
        <f>E113</f>
        <v>0</v>
      </c>
      <c r="F112" s="196">
        <f t="shared" ref="F112:G113" si="31">F113</f>
        <v>0</v>
      </c>
      <c r="G112" s="196">
        <f t="shared" si="31"/>
        <v>0</v>
      </c>
    </row>
    <row r="113" spans="1:7" hidden="1" x14ac:dyDescent="0.25">
      <c r="A113" s="200" t="s">
        <v>250</v>
      </c>
      <c r="B113" s="198" t="s">
        <v>299</v>
      </c>
      <c r="C113" s="274" t="s">
        <v>239</v>
      </c>
      <c r="D113" s="198"/>
      <c r="E113" s="199">
        <f>E114</f>
        <v>0</v>
      </c>
      <c r="F113" s="199">
        <f t="shared" si="31"/>
        <v>0</v>
      </c>
      <c r="G113" s="199">
        <f t="shared" si="31"/>
        <v>0</v>
      </c>
    </row>
    <row r="114" spans="1:7" hidden="1" x14ac:dyDescent="0.25">
      <c r="A114" s="197" t="s">
        <v>295</v>
      </c>
      <c r="B114" s="198" t="s">
        <v>296</v>
      </c>
      <c r="C114" s="274" t="s">
        <v>239</v>
      </c>
      <c r="D114" s="198" t="s">
        <v>76</v>
      </c>
      <c r="E114" s="199"/>
      <c r="F114" s="199"/>
      <c r="G114" s="199"/>
    </row>
    <row r="115" spans="1:7" ht="63" x14ac:dyDescent="0.25">
      <c r="A115" s="181" t="s">
        <v>385</v>
      </c>
      <c r="B115" s="195" t="s">
        <v>301</v>
      </c>
      <c r="C115" s="273"/>
      <c r="D115" s="195"/>
      <c r="E115" s="196">
        <f>E116</f>
        <v>591940</v>
      </c>
      <c r="F115" s="196">
        <f t="shared" ref="F115:G116" si="32">F116</f>
        <v>598800</v>
      </c>
      <c r="G115" s="196">
        <f t="shared" si="32"/>
        <v>608800</v>
      </c>
    </row>
    <row r="116" spans="1:7" x14ac:dyDescent="0.25">
      <c r="A116" s="200" t="s">
        <v>250</v>
      </c>
      <c r="B116" s="198" t="s">
        <v>301</v>
      </c>
      <c r="C116" s="274" t="s">
        <v>239</v>
      </c>
      <c r="D116" s="198"/>
      <c r="E116" s="199">
        <f>E117</f>
        <v>591940</v>
      </c>
      <c r="F116" s="199">
        <f t="shared" si="32"/>
        <v>598800</v>
      </c>
      <c r="G116" s="199">
        <f t="shared" si="32"/>
        <v>608800</v>
      </c>
    </row>
    <row r="117" spans="1:7" x14ac:dyDescent="0.25">
      <c r="A117" s="197" t="s">
        <v>295</v>
      </c>
      <c r="B117" s="198" t="s">
        <v>301</v>
      </c>
      <c r="C117" s="274" t="s">
        <v>239</v>
      </c>
      <c r="D117" s="198" t="s">
        <v>76</v>
      </c>
      <c r="E117" s="199">
        <v>591940</v>
      </c>
      <c r="F117" s="199">
        <v>598800</v>
      </c>
      <c r="G117" s="199">
        <v>608800</v>
      </c>
    </row>
    <row r="118" spans="1:7" ht="31.5" x14ac:dyDescent="0.25">
      <c r="A118" s="42" t="s">
        <v>305</v>
      </c>
      <c r="B118" s="195" t="s">
        <v>306</v>
      </c>
      <c r="C118" s="273"/>
      <c r="D118" s="195"/>
      <c r="E118" s="196">
        <f>E119</f>
        <v>1000</v>
      </c>
      <c r="F118" s="196">
        <f t="shared" ref="F118:G121" si="33">F119</f>
        <v>1000</v>
      </c>
      <c r="G118" s="196">
        <f t="shared" si="33"/>
        <v>1000</v>
      </c>
    </row>
    <row r="119" spans="1:7" ht="31.5" hidden="1" x14ac:dyDescent="0.25">
      <c r="A119" s="205" t="s">
        <v>307</v>
      </c>
      <c r="B119" s="195" t="s">
        <v>308</v>
      </c>
      <c r="C119" s="273"/>
      <c r="D119" s="195"/>
      <c r="E119" s="196">
        <f>E120</f>
        <v>1000</v>
      </c>
      <c r="F119" s="196">
        <f t="shared" si="33"/>
        <v>1000</v>
      </c>
      <c r="G119" s="196">
        <f t="shared" si="33"/>
        <v>1000</v>
      </c>
    </row>
    <row r="120" spans="1:7" ht="63" x14ac:dyDescent="0.25">
      <c r="A120" s="181" t="s">
        <v>385</v>
      </c>
      <c r="B120" s="195" t="s">
        <v>667</v>
      </c>
      <c r="C120" s="273"/>
      <c r="D120" s="195"/>
      <c r="E120" s="196">
        <f>E121</f>
        <v>1000</v>
      </c>
      <c r="F120" s="196">
        <f t="shared" si="33"/>
        <v>1000</v>
      </c>
      <c r="G120" s="196">
        <f t="shared" si="33"/>
        <v>1000</v>
      </c>
    </row>
    <row r="121" spans="1:7" x14ac:dyDescent="0.25">
      <c r="A121" s="200" t="s">
        <v>250</v>
      </c>
      <c r="B121" s="198" t="s">
        <v>667</v>
      </c>
      <c r="C121" s="274" t="s">
        <v>239</v>
      </c>
      <c r="D121" s="198"/>
      <c r="E121" s="199">
        <f>E122</f>
        <v>1000</v>
      </c>
      <c r="F121" s="199">
        <f t="shared" si="33"/>
        <v>1000</v>
      </c>
      <c r="G121" s="199">
        <f t="shared" si="33"/>
        <v>1000</v>
      </c>
    </row>
    <row r="122" spans="1:7" x14ac:dyDescent="0.25">
      <c r="A122" s="197" t="s">
        <v>309</v>
      </c>
      <c r="B122" s="198" t="s">
        <v>667</v>
      </c>
      <c r="C122" s="274" t="s">
        <v>239</v>
      </c>
      <c r="D122" s="198" t="s">
        <v>131</v>
      </c>
      <c r="E122" s="199">
        <v>1000</v>
      </c>
      <c r="F122" s="199">
        <v>1000</v>
      </c>
      <c r="G122" s="199">
        <v>1000</v>
      </c>
    </row>
    <row r="123" spans="1:7" ht="47.25" x14ac:dyDescent="0.25">
      <c r="A123" s="177" t="s">
        <v>310</v>
      </c>
      <c r="B123" s="195" t="s">
        <v>311</v>
      </c>
      <c r="C123" s="273"/>
      <c r="D123" s="195"/>
      <c r="E123" s="196">
        <f>E128+E124</f>
        <v>855200</v>
      </c>
      <c r="F123" s="196" t="e">
        <f>F128+#REF!+F124</f>
        <v>#REF!</v>
      </c>
      <c r="G123" s="196" t="e">
        <f>G128+#REF!+G124</f>
        <v>#REF!</v>
      </c>
    </row>
    <row r="124" spans="1:7" ht="31.5" x14ac:dyDescent="0.25">
      <c r="A124" s="124" t="s">
        <v>312</v>
      </c>
      <c r="B124" s="195" t="s">
        <v>313</v>
      </c>
      <c r="C124" s="273"/>
      <c r="D124" s="195"/>
      <c r="E124" s="196">
        <f>E126</f>
        <v>0</v>
      </c>
      <c r="F124" s="196">
        <f t="shared" ref="F124:G124" si="34">F126</f>
        <v>30000</v>
      </c>
      <c r="G124" s="196">
        <f t="shared" si="34"/>
        <v>30000</v>
      </c>
    </row>
    <row r="125" spans="1:7" ht="63" x14ac:dyDescent="0.25">
      <c r="A125" s="181" t="s">
        <v>385</v>
      </c>
      <c r="B125" s="195" t="s">
        <v>314</v>
      </c>
      <c r="C125" s="273"/>
      <c r="D125" s="195"/>
      <c r="E125" s="196">
        <f>E126</f>
        <v>0</v>
      </c>
      <c r="F125" s="196">
        <f t="shared" ref="F125:G126" si="35">F126</f>
        <v>30000</v>
      </c>
      <c r="G125" s="196">
        <f t="shared" si="35"/>
        <v>30000</v>
      </c>
    </row>
    <row r="126" spans="1:7" ht="31.5" customHeight="1" x14ac:dyDescent="0.25">
      <c r="A126" s="200" t="s">
        <v>250</v>
      </c>
      <c r="B126" s="198" t="s">
        <v>314</v>
      </c>
      <c r="C126" s="274" t="s">
        <v>239</v>
      </c>
      <c r="D126" s="198"/>
      <c r="E126" s="199">
        <f>E127</f>
        <v>0</v>
      </c>
      <c r="F126" s="199">
        <f t="shared" si="35"/>
        <v>30000</v>
      </c>
      <c r="G126" s="199">
        <f t="shared" si="35"/>
        <v>30000</v>
      </c>
    </row>
    <row r="127" spans="1:7" x14ac:dyDescent="0.25">
      <c r="A127" s="197" t="s">
        <v>79</v>
      </c>
      <c r="B127" s="198" t="s">
        <v>314</v>
      </c>
      <c r="C127" s="274" t="s">
        <v>239</v>
      </c>
      <c r="D127" s="198" t="s">
        <v>80</v>
      </c>
      <c r="E127" s="199">
        <v>0</v>
      </c>
      <c r="F127" s="199">
        <v>30000</v>
      </c>
      <c r="G127" s="199">
        <v>30000</v>
      </c>
    </row>
    <row r="128" spans="1:7" x14ac:dyDescent="0.25">
      <c r="A128" s="177" t="s">
        <v>315</v>
      </c>
      <c r="B128" s="195" t="s">
        <v>316</v>
      </c>
      <c r="C128" s="273"/>
      <c r="D128" s="195"/>
      <c r="E128" s="196">
        <f>E129+E141+E144+E147+E132</f>
        <v>855200</v>
      </c>
      <c r="F128" s="196">
        <f t="shared" ref="F128:G128" si="36">F129+F141+F144+F147+F132</f>
        <v>708400</v>
      </c>
      <c r="G128" s="196">
        <f t="shared" si="36"/>
        <v>708400</v>
      </c>
    </row>
    <row r="129" spans="1:7" ht="63" x14ac:dyDescent="0.25">
      <c r="A129" s="181" t="s">
        <v>385</v>
      </c>
      <c r="B129" s="195" t="s">
        <v>317</v>
      </c>
      <c r="C129" s="273"/>
      <c r="D129" s="195"/>
      <c r="E129" s="196">
        <f>E130</f>
        <v>176800</v>
      </c>
      <c r="F129" s="196">
        <f t="shared" ref="F129:G130" si="37">F130</f>
        <v>345000</v>
      </c>
      <c r="G129" s="196">
        <f t="shared" si="37"/>
        <v>345000</v>
      </c>
    </row>
    <row r="130" spans="1:7" x14ac:dyDescent="0.25">
      <c r="A130" s="200" t="s">
        <v>250</v>
      </c>
      <c r="B130" s="198" t="s">
        <v>317</v>
      </c>
      <c r="C130" s="274" t="s">
        <v>239</v>
      </c>
      <c r="D130" s="198"/>
      <c r="E130" s="199">
        <f>E131</f>
        <v>176800</v>
      </c>
      <c r="F130" s="199">
        <f t="shared" si="37"/>
        <v>345000</v>
      </c>
      <c r="G130" s="199">
        <f t="shared" si="37"/>
        <v>345000</v>
      </c>
    </row>
    <row r="131" spans="1:7" ht="23.25" customHeight="1" x14ac:dyDescent="0.25">
      <c r="A131" s="197" t="s">
        <v>92</v>
      </c>
      <c r="B131" s="198" t="s">
        <v>317</v>
      </c>
      <c r="C131" s="274" t="s">
        <v>239</v>
      </c>
      <c r="D131" s="198" t="s">
        <v>93</v>
      </c>
      <c r="E131" s="199">
        <v>176800</v>
      </c>
      <c r="F131" s="199">
        <v>345000</v>
      </c>
      <c r="G131" s="199">
        <v>345000</v>
      </c>
    </row>
    <row r="132" spans="1:7" x14ac:dyDescent="0.25">
      <c r="A132" s="177" t="s">
        <v>318</v>
      </c>
      <c r="B132" s="195" t="s">
        <v>316</v>
      </c>
      <c r="C132" s="273"/>
      <c r="D132" s="195"/>
      <c r="E132" s="196">
        <f>E133+E136+E139</f>
        <v>663400</v>
      </c>
      <c r="F132" s="196">
        <f t="shared" ref="F132:G132" si="38">F133+F136+F139</f>
        <v>360400</v>
      </c>
      <c r="G132" s="196">
        <f t="shared" si="38"/>
        <v>360400</v>
      </c>
    </row>
    <row r="133" spans="1:7" ht="47.25" x14ac:dyDescent="0.25">
      <c r="A133" s="206" t="s">
        <v>279</v>
      </c>
      <c r="B133" s="198" t="s">
        <v>319</v>
      </c>
      <c r="C133" s="274"/>
      <c r="D133" s="198"/>
      <c r="E133" s="199">
        <f>E134</f>
        <v>373400</v>
      </c>
      <c r="F133" s="199">
        <f t="shared" ref="F133:G134" si="39">F134</f>
        <v>265400</v>
      </c>
      <c r="G133" s="199">
        <f t="shared" si="39"/>
        <v>265400</v>
      </c>
    </row>
    <row r="134" spans="1:7" ht="63" x14ac:dyDescent="0.25">
      <c r="A134" s="197" t="s">
        <v>235</v>
      </c>
      <c r="B134" s="198" t="s">
        <v>319</v>
      </c>
      <c r="C134" s="274" t="s">
        <v>237</v>
      </c>
      <c r="D134" s="198"/>
      <c r="E134" s="199">
        <f>E135</f>
        <v>373400</v>
      </c>
      <c r="F134" s="199">
        <f t="shared" si="39"/>
        <v>265400</v>
      </c>
      <c r="G134" s="199">
        <f t="shared" si="39"/>
        <v>265400</v>
      </c>
    </row>
    <row r="135" spans="1:7" x14ac:dyDescent="0.25">
      <c r="A135" s="197" t="s">
        <v>92</v>
      </c>
      <c r="B135" s="198" t="s">
        <v>319</v>
      </c>
      <c r="C135" s="274" t="s">
        <v>237</v>
      </c>
      <c r="D135" s="198" t="s">
        <v>93</v>
      </c>
      <c r="E135" s="199">
        <v>373400</v>
      </c>
      <c r="F135" s="199">
        <v>265400</v>
      </c>
      <c r="G135" s="199">
        <v>265400</v>
      </c>
    </row>
    <row r="136" spans="1:7" ht="50.25" customHeight="1" x14ac:dyDescent="0.25">
      <c r="A136" s="128" t="s">
        <v>183</v>
      </c>
      <c r="B136" s="198" t="s">
        <v>320</v>
      </c>
      <c r="C136" s="274"/>
      <c r="D136" s="198"/>
      <c r="E136" s="199">
        <f>E137</f>
        <v>290000</v>
      </c>
      <c r="F136" s="199">
        <f t="shared" ref="F136:G137" si="40">F137</f>
        <v>95000</v>
      </c>
      <c r="G136" s="199">
        <f t="shared" si="40"/>
        <v>95000</v>
      </c>
    </row>
    <row r="137" spans="1:7" x14ac:dyDescent="0.25">
      <c r="A137" s="200" t="s">
        <v>250</v>
      </c>
      <c r="B137" s="198" t="s">
        <v>320</v>
      </c>
      <c r="C137" s="274" t="s">
        <v>239</v>
      </c>
      <c r="D137" s="198"/>
      <c r="E137" s="199">
        <f>E138</f>
        <v>290000</v>
      </c>
      <c r="F137" s="199">
        <f t="shared" si="40"/>
        <v>95000</v>
      </c>
      <c r="G137" s="199">
        <f t="shared" si="40"/>
        <v>95000</v>
      </c>
    </row>
    <row r="138" spans="1:7" x14ac:dyDescent="0.25">
      <c r="A138" s="197" t="s">
        <v>92</v>
      </c>
      <c r="B138" s="198" t="s">
        <v>320</v>
      </c>
      <c r="C138" s="274" t="s">
        <v>239</v>
      </c>
      <c r="D138" s="198" t="s">
        <v>93</v>
      </c>
      <c r="E138" s="199">
        <v>290000</v>
      </c>
      <c r="F138" s="199">
        <v>95000</v>
      </c>
      <c r="G138" s="199">
        <v>95000</v>
      </c>
    </row>
    <row r="139" spans="1:7" hidden="1" x14ac:dyDescent="0.25">
      <c r="A139" s="200" t="s">
        <v>251</v>
      </c>
      <c r="B139" s="198" t="s">
        <v>320</v>
      </c>
      <c r="C139" s="274" t="s">
        <v>252</v>
      </c>
      <c r="D139" s="198"/>
      <c r="E139" s="199"/>
      <c r="F139" s="199"/>
      <c r="G139" s="199"/>
    </row>
    <row r="140" spans="1:7" hidden="1" x14ac:dyDescent="0.25">
      <c r="A140" s="197" t="s">
        <v>92</v>
      </c>
      <c r="B140" s="198" t="s">
        <v>320</v>
      </c>
      <c r="C140" s="274" t="s">
        <v>252</v>
      </c>
      <c r="D140" s="198" t="s">
        <v>93</v>
      </c>
      <c r="E140" s="199">
        <v>0</v>
      </c>
      <c r="F140" s="199">
        <v>0</v>
      </c>
      <c r="G140" s="199">
        <v>0</v>
      </c>
    </row>
    <row r="141" spans="1:7" ht="64.5" hidden="1" customHeight="1" x14ac:dyDescent="0.25">
      <c r="A141" s="181" t="s">
        <v>256</v>
      </c>
      <c r="B141" s="195" t="s">
        <v>321</v>
      </c>
      <c r="C141" s="273"/>
      <c r="D141" s="195"/>
      <c r="E141" s="196">
        <f>E142</f>
        <v>0</v>
      </c>
      <c r="F141" s="196">
        <f t="shared" ref="F141:G142" si="41">F142</f>
        <v>0</v>
      </c>
      <c r="G141" s="196">
        <f t="shared" si="41"/>
        <v>0</v>
      </c>
    </row>
    <row r="142" spans="1:7" hidden="1" x14ac:dyDescent="0.25">
      <c r="A142" s="200" t="s">
        <v>250</v>
      </c>
      <c r="B142" s="198" t="s">
        <v>321</v>
      </c>
      <c r="C142" s="274" t="s">
        <v>239</v>
      </c>
      <c r="D142" s="198"/>
      <c r="E142" s="199">
        <f>E143</f>
        <v>0</v>
      </c>
      <c r="F142" s="199">
        <f t="shared" si="41"/>
        <v>0</v>
      </c>
      <c r="G142" s="199">
        <f t="shared" si="41"/>
        <v>0</v>
      </c>
    </row>
    <row r="143" spans="1:7" hidden="1" x14ac:dyDescent="0.25">
      <c r="A143" s="197" t="s">
        <v>92</v>
      </c>
      <c r="B143" s="198" t="s">
        <v>321</v>
      </c>
      <c r="C143" s="274" t="s">
        <v>239</v>
      </c>
      <c r="D143" s="198" t="s">
        <v>93</v>
      </c>
      <c r="E143" s="199"/>
      <c r="F143" s="199"/>
      <c r="G143" s="199"/>
    </row>
    <row r="144" spans="1:7" ht="63" x14ac:dyDescent="0.25">
      <c r="A144" s="181" t="s">
        <v>385</v>
      </c>
      <c r="B144" s="195" t="s">
        <v>322</v>
      </c>
      <c r="C144" s="273"/>
      <c r="D144" s="195"/>
      <c r="E144" s="196">
        <f>E145</f>
        <v>15000</v>
      </c>
      <c r="F144" s="196">
        <f t="shared" ref="F144:G145" si="42">F145</f>
        <v>3000</v>
      </c>
      <c r="G144" s="196">
        <f t="shared" si="42"/>
        <v>3000</v>
      </c>
    </row>
    <row r="145" spans="1:7" x14ac:dyDescent="0.25">
      <c r="A145" s="200" t="s">
        <v>250</v>
      </c>
      <c r="B145" s="198" t="s">
        <v>322</v>
      </c>
      <c r="C145" s="274" t="s">
        <v>239</v>
      </c>
      <c r="D145" s="198"/>
      <c r="E145" s="199">
        <f>E146</f>
        <v>15000</v>
      </c>
      <c r="F145" s="199">
        <f t="shared" si="42"/>
        <v>3000</v>
      </c>
      <c r="G145" s="199">
        <f t="shared" si="42"/>
        <v>3000</v>
      </c>
    </row>
    <row r="146" spans="1:7" ht="21" customHeight="1" x14ac:dyDescent="0.25">
      <c r="A146" s="197" t="s">
        <v>92</v>
      </c>
      <c r="B146" s="198" t="s">
        <v>322</v>
      </c>
      <c r="C146" s="274" t="s">
        <v>239</v>
      </c>
      <c r="D146" s="198" t="s">
        <v>93</v>
      </c>
      <c r="E146" s="199">
        <v>15000</v>
      </c>
      <c r="F146" s="199">
        <v>3000</v>
      </c>
      <c r="G146" s="199">
        <v>3000</v>
      </c>
    </row>
    <row r="147" spans="1:7" ht="63" hidden="1" x14ac:dyDescent="0.25">
      <c r="A147" s="181" t="s">
        <v>256</v>
      </c>
      <c r="B147" s="195" t="s">
        <v>323</v>
      </c>
      <c r="C147" s="273"/>
      <c r="D147" s="195"/>
      <c r="E147" s="196">
        <f>E148</f>
        <v>0</v>
      </c>
      <c r="F147" s="196">
        <f t="shared" ref="F147:G148" si="43">F148</f>
        <v>0</v>
      </c>
      <c r="G147" s="196">
        <f t="shared" si="43"/>
        <v>0</v>
      </c>
    </row>
    <row r="148" spans="1:7" hidden="1" x14ac:dyDescent="0.25">
      <c r="A148" s="200" t="s">
        <v>250</v>
      </c>
      <c r="B148" s="198" t="s">
        <v>323</v>
      </c>
      <c r="C148" s="274" t="s">
        <v>239</v>
      </c>
      <c r="D148" s="198"/>
      <c r="E148" s="199">
        <f>E149</f>
        <v>0</v>
      </c>
      <c r="F148" s="199">
        <f t="shared" si="43"/>
        <v>0</v>
      </c>
      <c r="G148" s="199">
        <f t="shared" si="43"/>
        <v>0</v>
      </c>
    </row>
    <row r="149" spans="1:7" hidden="1" x14ac:dyDescent="0.25">
      <c r="A149" s="197" t="s">
        <v>92</v>
      </c>
      <c r="B149" s="198" t="s">
        <v>323</v>
      </c>
      <c r="C149" s="274" t="s">
        <v>239</v>
      </c>
      <c r="D149" s="198" t="s">
        <v>93</v>
      </c>
      <c r="E149" s="199">
        <v>0</v>
      </c>
      <c r="F149" s="199">
        <v>0</v>
      </c>
      <c r="G149" s="199">
        <v>0</v>
      </c>
    </row>
    <row r="150" spans="1:7" ht="31.5" x14ac:dyDescent="0.25">
      <c r="A150" s="177" t="s">
        <v>324</v>
      </c>
      <c r="B150" s="195" t="s">
        <v>325</v>
      </c>
      <c r="C150" s="273"/>
      <c r="D150" s="195"/>
      <c r="E150" s="196">
        <f>E151+E158+E170+E190+E194+E177+E186</f>
        <v>5090590</v>
      </c>
      <c r="F150" s="196">
        <f t="shared" ref="F150:G150" si="44">F151+F158+F170+F190+F194+F177+F186</f>
        <v>2954100</v>
      </c>
      <c r="G150" s="196">
        <f t="shared" si="44"/>
        <v>2751700.94</v>
      </c>
    </row>
    <row r="151" spans="1:7" ht="30.75" customHeight="1" x14ac:dyDescent="0.25">
      <c r="A151" s="203" t="s">
        <v>326</v>
      </c>
      <c r="B151" s="195" t="s">
        <v>327</v>
      </c>
      <c r="C151" s="273"/>
      <c r="D151" s="195"/>
      <c r="E151" s="196">
        <f>E152+E155</f>
        <v>1000</v>
      </c>
      <c r="F151" s="196">
        <f t="shared" ref="F151:G151" si="45">F152+F155</f>
        <v>5000</v>
      </c>
      <c r="G151" s="196">
        <f t="shared" si="45"/>
        <v>5000</v>
      </c>
    </row>
    <row r="152" spans="1:7" ht="63" hidden="1" x14ac:dyDescent="0.25">
      <c r="A152" s="181" t="s">
        <v>300</v>
      </c>
      <c r="B152" s="195" t="s">
        <v>328</v>
      </c>
      <c r="C152" s="273"/>
      <c r="D152" s="195"/>
      <c r="E152" s="196">
        <f>E153</f>
        <v>0</v>
      </c>
      <c r="F152" s="196">
        <f t="shared" ref="F152:G153" si="46">F153</f>
        <v>0</v>
      </c>
      <c r="G152" s="196">
        <f t="shared" si="46"/>
        <v>0</v>
      </c>
    </row>
    <row r="153" spans="1:7" hidden="1" x14ac:dyDescent="0.25">
      <c r="A153" s="200" t="s">
        <v>250</v>
      </c>
      <c r="B153" s="198" t="s">
        <v>328</v>
      </c>
      <c r="C153" s="274" t="s">
        <v>239</v>
      </c>
      <c r="D153" s="198"/>
      <c r="E153" s="199">
        <f>E154</f>
        <v>0</v>
      </c>
      <c r="F153" s="199">
        <f t="shared" si="46"/>
        <v>0</v>
      </c>
      <c r="G153" s="199">
        <f t="shared" si="46"/>
        <v>0</v>
      </c>
    </row>
    <row r="154" spans="1:7" ht="23.25" hidden="1" customHeight="1" x14ac:dyDescent="0.25">
      <c r="A154" s="197" t="s">
        <v>329</v>
      </c>
      <c r="B154" s="198" t="s">
        <v>328</v>
      </c>
      <c r="C154" s="274" t="s">
        <v>239</v>
      </c>
      <c r="D154" s="198" t="s">
        <v>84</v>
      </c>
      <c r="E154" s="199"/>
      <c r="F154" s="199"/>
      <c r="G154" s="199"/>
    </row>
    <row r="155" spans="1:7" ht="63" customHeight="1" x14ac:dyDescent="0.25">
      <c r="A155" s="181" t="s">
        <v>385</v>
      </c>
      <c r="B155" s="195" t="s">
        <v>330</v>
      </c>
      <c r="C155" s="273"/>
      <c r="D155" s="195"/>
      <c r="E155" s="196">
        <f>E156</f>
        <v>1000</v>
      </c>
      <c r="F155" s="196">
        <f t="shared" ref="F155:G156" si="47">F156</f>
        <v>5000</v>
      </c>
      <c r="G155" s="196">
        <f t="shared" si="47"/>
        <v>5000</v>
      </c>
    </row>
    <row r="156" spans="1:7" ht="21.75" customHeight="1" x14ac:dyDescent="0.25">
      <c r="A156" s="200" t="s">
        <v>250</v>
      </c>
      <c r="B156" s="198" t="s">
        <v>330</v>
      </c>
      <c r="C156" s="274" t="s">
        <v>239</v>
      </c>
      <c r="D156" s="198"/>
      <c r="E156" s="199">
        <f>E157</f>
        <v>1000</v>
      </c>
      <c r="F156" s="199">
        <f t="shared" si="47"/>
        <v>5000</v>
      </c>
      <c r="G156" s="199">
        <f t="shared" si="47"/>
        <v>5000</v>
      </c>
    </row>
    <row r="157" spans="1:7" x14ac:dyDescent="0.25">
      <c r="A157" s="197" t="s">
        <v>224</v>
      </c>
      <c r="B157" s="198" t="s">
        <v>330</v>
      </c>
      <c r="C157" s="274" t="s">
        <v>239</v>
      </c>
      <c r="D157" s="198" t="s">
        <v>84</v>
      </c>
      <c r="E157" s="199">
        <v>1000</v>
      </c>
      <c r="F157" s="199">
        <v>5000</v>
      </c>
      <c r="G157" s="199">
        <v>5000</v>
      </c>
    </row>
    <row r="158" spans="1:7" ht="42" customHeight="1" x14ac:dyDescent="0.25">
      <c r="A158" s="203" t="s">
        <v>331</v>
      </c>
      <c r="B158" s="195" t="s">
        <v>332</v>
      </c>
      <c r="C158" s="273"/>
      <c r="D158" s="195"/>
      <c r="E158" s="196">
        <f>E159+E162+E167</f>
        <v>1803900</v>
      </c>
      <c r="F158" s="196">
        <f t="shared" ref="F158:G158" si="48">F159+F162+F167</f>
        <v>1460600</v>
      </c>
      <c r="G158" s="196">
        <f t="shared" si="48"/>
        <v>1310600</v>
      </c>
    </row>
    <row r="159" spans="1:7" x14ac:dyDescent="0.25">
      <c r="A159" s="95" t="s">
        <v>333</v>
      </c>
      <c r="B159" s="198" t="s">
        <v>334</v>
      </c>
      <c r="C159" s="274"/>
      <c r="D159" s="198"/>
      <c r="E159" s="199">
        <f>E160</f>
        <v>1576700</v>
      </c>
      <c r="F159" s="199">
        <f t="shared" ref="F159:G160" si="49">F160</f>
        <v>1278000</v>
      </c>
      <c r="G159" s="199">
        <f t="shared" si="49"/>
        <v>1128000</v>
      </c>
    </row>
    <row r="160" spans="1:7" ht="63" x14ac:dyDescent="0.25">
      <c r="A160" s="197" t="s">
        <v>235</v>
      </c>
      <c r="B160" s="198" t="s">
        <v>334</v>
      </c>
      <c r="C160" s="274" t="s">
        <v>237</v>
      </c>
      <c r="D160" s="198"/>
      <c r="E160" s="199">
        <f>E161</f>
        <v>1576700</v>
      </c>
      <c r="F160" s="199">
        <f t="shared" si="49"/>
        <v>1278000</v>
      </c>
      <c r="G160" s="199">
        <f t="shared" si="49"/>
        <v>1128000</v>
      </c>
    </row>
    <row r="161" spans="1:7" x14ac:dyDescent="0.25">
      <c r="A161" s="197" t="s">
        <v>87</v>
      </c>
      <c r="B161" s="198" t="s">
        <v>334</v>
      </c>
      <c r="C161" s="274" t="s">
        <v>237</v>
      </c>
      <c r="D161" s="198" t="s">
        <v>88</v>
      </c>
      <c r="E161" s="199">
        <v>1576700</v>
      </c>
      <c r="F161" s="199">
        <v>1278000</v>
      </c>
      <c r="G161" s="199">
        <v>1128000</v>
      </c>
    </row>
    <row r="162" spans="1:7" ht="47.25" x14ac:dyDescent="0.25">
      <c r="A162" s="128" t="s">
        <v>183</v>
      </c>
      <c r="B162" s="198" t="s">
        <v>335</v>
      </c>
      <c r="C162" s="274"/>
      <c r="D162" s="198"/>
      <c r="E162" s="199">
        <f>E163+E165</f>
        <v>226200</v>
      </c>
      <c r="F162" s="199">
        <f t="shared" ref="F162:G162" si="50">F163+F165</f>
        <v>181600</v>
      </c>
      <c r="G162" s="199">
        <f t="shared" si="50"/>
        <v>181600</v>
      </c>
    </row>
    <row r="163" spans="1:7" x14ac:dyDescent="0.25">
      <c r="A163" s="200" t="s">
        <v>250</v>
      </c>
      <c r="B163" s="198" t="s">
        <v>335</v>
      </c>
      <c r="C163" s="274" t="s">
        <v>239</v>
      </c>
      <c r="D163" s="198"/>
      <c r="E163" s="199">
        <f>E164</f>
        <v>226000</v>
      </c>
      <c r="F163" s="199">
        <f t="shared" ref="F163:G163" si="51">F164</f>
        <v>178000</v>
      </c>
      <c r="G163" s="199">
        <f t="shared" si="51"/>
        <v>178000</v>
      </c>
    </row>
    <row r="164" spans="1:7" x14ac:dyDescent="0.25">
      <c r="A164" s="197" t="s">
        <v>87</v>
      </c>
      <c r="B164" s="198" t="s">
        <v>335</v>
      </c>
      <c r="C164" s="274" t="s">
        <v>239</v>
      </c>
      <c r="D164" s="198" t="s">
        <v>88</v>
      </c>
      <c r="E164" s="199">
        <v>226000</v>
      </c>
      <c r="F164" s="199">
        <v>178000</v>
      </c>
      <c r="G164" s="199">
        <v>178000</v>
      </c>
    </row>
    <row r="165" spans="1:7" x14ac:dyDescent="0.25">
      <c r="A165" s="200" t="s">
        <v>180</v>
      </c>
      <c r="B165" s="198" t="s">
        <v>336</v>
      </c>
      <c r="C165" s="274" t="s">
        <v>252</v>
      </c>
      <c r="D165" s="198"/>
      <c r="E165" s="199">
        <f>E166</f>
        <v>200</v>
      </c>
      <c r="F165" s="199">
        <f t="shared" ref="F165:G165" si="52">F166</f>
        <v>3600</v>
      </c>
      <c r="G165" s="199">
        <f t="shared" si="52"/>
        <v>3600</v>
      </c>
    </row>
    <row r="166" spans="1:7" x14ac:dyDescent="0.25">
      <c r="A166" s="197" t="s">
        <v>87</v>
      </c>
      <c r="B166" s="198" t="s">
        <v>336</v>
      </c>
      <c r="C166" s="274" t="s">
        <v>252</v>
      </c>
      <c r="D166" s="198" t="s">
        <v>88</v>
      </c>
      <c r="E166" s="199">
        <v>200</v>
      </c>
      <c r="F166" s="199">
        <v>3600</v>
      </c>
      <c r="G166" s="199">
        <v>3600</v>
      </c>
    </row>
    <row r="167" spans="1:7" ht="63" x14ac:dyDescent="0.25">
      <c r="A167" s="181" t="s">
        <v>385</v>
      </c>
      <c r="B167" s="198" t="s">
        <v>337</v>
      </c>
      <c r="C167" s="274"/>
      <c r="D167" s="198"/>
      <c r="E167" s="199">
        <f>E168</f>
        <v>1000</v>
      </c>
      <c r="F167" s="199">
        <f t="shared" ref="F167:G168" si="53">F168</f>
        <v>1000</v>
      </c>
      <c r="G167" s="199">
        <f t="shared" si="53"/>
        <v>1000</v>
      </c>
    </row>
    <row r="168" spans="1:7" x14ac:dyDescent="0.25">
      <c r="A168" s="200" t="s">
        <v>250</v>
      </c>
      <c r="B168" s="198" t="s">
        <v>337</v>
      </c>
      <c r="C168" s="274" t="s">
        <v>239</v>
      </c>
      <c r="D168" s="198"/>
      <c r="E168" s="199">
        <f>E169</f>
        <v>1000</v>
      </c>
      <c r="F168" s="199">
        <f t="shared" si="53"/>
        <v>1000</v>
      </c>
      <c r="G168" s="199">
        <f t="shared" si="53"/>
        <v>1000</v>
      </c>
    </row>
    <row r="169" spans="1:7" x14ac:dyDescent="0.25">
      <c r="A169" s="197" t="s">
        <v>87</v>
      </c>
      <c r="B169" s="198" t="s">
        <v>337</v>
      </c>
      <c r="C169" s="274" t="s">
        <v>239</v>
      </c>
      <c r="D169" s="198" t="s">
        <v>88</v>
      </c>
      <c r="E169" s="199">
        <v>1000</v>
      </c>
      <c r="F169" s="199">
        <v>1000</v>
      </c>
      <c r="G169" s="199">
        <v>1000</v>
      </c>
    </row>
    <row r="170" spans="1:7" x14ac:dyDescent="0.25">
      <c r="A170" s="177" t="s">
        <v>338</v>
      </c>
      <c r="B170" s="195" t="s">
        <v>339</v>
      </c>
      <c r="C170" s="273"/>
      <c r="D170" s="195"/>
      <c r="E170" s="196">
        <f>E171+E174</f>
        <v>653400</v>
      </c>
      <c r="F170" s="196">
        <f t="shared" ref="F170:G170" si="54">F171+F174</f>
        <v>429000</v>
      </c>
      <c r="G170" s="196">
        <f t="shared" si="54"/>
        <v>399000</v>
      </c>
    </row>
    <row r="171" spans="1:7" x14ac:dyDescent="0.25">
      <c r="A171" s="95" t="s">
        <v>333</v>
      </c>
      <c r="B171" s="198" t="s">
        <v>340</v>
      </c>
      <c r="C171" s="274"/>
      <c r="D171" s="198"/>
      <c r="E171" s="199">
        <f>E172</f>
        <v>653400</v>
      </c>
      <c r="F171" s="199">
        <f t="shared" ref="F171:G172" si="55">F172</f>
        <v>425000</v>
      </c>
      <c r="G171" s="199">
        <f t="shared" si="55"/>
        <v>395000</v>
      </c>
    </row>
    <row r="172" spans="1:7" ht="69" customHeight="1" x14ac:dyDescent="0.25">
      <c r="A172" s="197" t="s">
        <v>235</v>
      </c>
      <c r="B172" s="198" t="s">
        <v>340</v>
      </c>
      <c r="C172" s="274" t="s">
        <v>237</v>
      </c>
      <c r="D172" s="198"/>
      <c r="E172" s="199">
        <f>E173</f>
        <v>653400</v>
      </c>
      <c r="F172" s="199">
        <f t="shared" si="55"/>
        <v>425000</v>
      </c>
      <c r="G172" s="199">
        <f t="shared" si="55"/>
        <v>395000</v>
      </c>
    </row>
    <row r="173" spans="1:7" x14ac:dyDescent="0.25">
      <c r="A173" s="197" t="s">
        <v>87</v>
      </c>
      <c r="B173" s="198" t="s">
        <v>340</v>
      </c>
      <c r="C173" s="274" t="s">
        <v>237</v>
      </c>
      <c r="D173" s="198" t="s">
        <v>88</v>
      </c>
      <c r="E173" s="199">
        <v>653400</v>
      </c>
      <c r="F173" s="199">
        <v>425000</v>
      </c>
      <c r="G173" s="199">
        <v>395000</v>
      </c>
    </row>
    <row r="174" spans="1:7" ht="47.25" x14ac:dyDescent="0.25">
      <c r="A174" s="128" t="s">
        <v>386</v>
      </c>
      <c r="B174" s="198" t="s">
        <v>341</v>
      </c>
      <c r="C174" s="274"/>
      <c r="D174" s="198"/>
      <c r="E174" s="199">
        <f>E175</f>
        <v>0</v>
      </c>
      <c r="F174" s="199">
        <f t="shared" ref="F174:G175" si="56">F175</f>
        <v>4000</v>
      </c>
      <c r="G174" s="199">
        <f t="shared" si="56"/>
        <v>4000</v>
      </c>
    </row>
    <row r="175" spans="1:7" x14ac:dyDescent="0.25">
      <c r="A175" s="200" t="s">
        <v>250</v>
      </c>
      <c r="B175" s="198" t="s">
        <v>341</v>
      </c>
      <c r="C175" s="274" t="s">
        <v>239</v>
      </c>
      <c r="D175" s="198"/>
      <c r="E175" s="199">
        <f>E176</f>
        <v>0</v>
      </c>
      <c r="F175" s="199">
        <f t="shared" si="56"/>
        <v>4000</v>
      </c>
      <c r="G175" s="199">
        <f t="shared" si="56"/>
        <v>4000</v>
      </c>
    </row>
    <row r="176" spans="1:7" x14ac:dyDescent="0.25">
      <c r="A176" s="197" t="s">
        <v>87</v>
      </c>
      <c r="B176" s="198" t="s">
        <v>341</v>
      </c>
      <c r="C176" s="274" t="s">
        <v>239</v>
      </c>
      <c r="D176" s="198" t="s">
        <v>88</v>
      </c>
      <c r="E176" s="199">
        <v>0</v>
      </c>
      <c r="F176" s="199">
        <v>4000</v>
      </c>
      <c r="G176" s="199">
        <v>4000</v>
      </c>
    </row>
    <row r="177" spans="1:7" ht="47.25" x14ac:dyDescent="0.25">
      <c r="A177" s="177" t="s">
        <v>342</v>
      </c>
      <c r="B177" s="195" t="s">
        <v>343</v>
      </c>
      <c r="C177" s="273"/>
      <c r="D177" s="195"/>
      <c r="E177" s="196">
        <f>E178+E181+E184</f>
        <v>2614290</v>
      </c>
      <c r="F177" s="196">
        <f t="shared" ref="F177:G177" si="57">F178+F181+F184</f>
        <v>1046500</v>
      </c>
      <c r="G177" s="196">
        <f t="shared" si="57"/>
        <v>1024100.94</v>
      </c>
    </row>
    <row r="178" spans="1:7" ht="47.25" x14ac:dyDescent="0.25">
      <c r="A178" s="206" t="s">
        <v>279</v>
      </c>
      <c r="B178" s="198" t="s">
        <v>344</v>
      </c>
      <c r="C178" s="274"/>
      <c r="D178" s="198"/>
      <c r="E178" s="199">
        <f>E179</f>
        <v>2614090</v>
      </c>
      <c r="F178" s="199">
        <f t="shared" ref="F178:G179" si="58">F179</f>
        <v>1045000</v>
      </c>
      <c r="G178" s="199">
        <f t="shared" si="58"/>
        <v>1022600.94</v>
      </c>
    </row>
    <row r="179" spans="1:7" ht="63" x14ac:dyDescent="0.25">
      <c r="A179" s="197" t="s">
        <v>235</v>
      </c>
      <c r="B179" s="198" t="s">
        <v>344</v>
      </c>
      <c r="C179" s="274" t="s">
        <v>237</v>
      </c>
      <c r="D179" s="198"/>
      <c r="E179" s="199">
        <f>E180</f>
        <v>2614090</v>
      </c>
      <c r="F179" s="199">
        <f t="shared" si="58"/>
        <v>1045000</v>
      </c>
      <c r="G179" s="199">
        <f t="shared" si="58"/>
        <v>1022600.94</v>
      </c>
    </row>
    <row r="180" spans="1:7" x14ac:dyDescent="0.25">
      <c r="A180" s="197" t="s">
        <v>345</v>
      </c>
      <c r="B180" s="198" t="s">
        <v>344</v>
      </c>
      <c r="C180" s="274" t="s">
        <v>237</v>
      </c>
      <c r="D180" s="198" t="s">
        <v>134</v>
      </c>
      <c r="E180" s="199">
        <v>2614090</v>
      </c>
      <c r="F180" s="199">
        <v>1045000</v>
      </c>
      <c r="G180" s="199">
        <v>1022600.94</v>
      </c>
    </row>
    <row r="181" spans="1:7" ht="47.25" x14ac:dyDescent="0.25">
      <c r="A181" s="128" t="s">
        <v>386</v>
      </c>
      <c r="B181" s="198" t="s">
        <v>346</v>
      </c>
      <c r="C181" s="274"/>
      <c r="D181" s="198"/>
      <c r="E181" s="199">
        <f>E182</f>
        <v>0</v>
      </c>
      <c r="F181" s="199">
        <f t="shared" ref="F181:G182" si="59">F182</f>
        <v>1000</v>
      </c>
      <c r="G181" s="199">
        <f t="shared" si="59"/>
        <v>1000</v>
      </c>
    </row>
    <row r="182" spans="1:7" x14ac:dyDescent="0.25">
      <c r="A182" s="200" t="s">
        <v>250</v>
      </c>
      <c r="B182" s="198" t="s">
        <v>346</v>
      </c>
      <c r="C182" s="274" t="s">
        <v>239</v>
      </c>
      <c r="D182" s="198"/>
      <c r="E182" s="199">
        <f>E183</f>
        <v>0</v>
      </c>
      <c r="F182" s="199">
        <f t="shared" si="59"/>
        <v>1000</v>
      </c>
      <c r="G182" s="199">
        <f t="shared" si="59"/>
        <v>1000</v>
      </c>
    </row>
    <row r="183" spans="1:7" x14ac:dyDescent="0.25">
      <c r="A183" s="197" t="s">
        <v>345</v>
      </c>
      <c r="B183" s="198" t="s">
        <v>346</v>
      </c>
      <c r="C183" s="274" t="s">
        <v>239</v>
      </c>
      <c r="D183" s="198" t="s">
        <v>134</v>
      </c>
      <c r="E183" s="199">
        <v>0</v>
      </c>
      <c r="F183" s="199">
        <v>1000</v>
      </c>
      <c r="G183" s="199">
        <v>1000</v>
      </c>
    </row>
    <row r="184" spans="1:7" x14ac:dyDescent="0.25">
      <c r="A184" s="200" t="s">
        <v>180</v>
      </c>
      <c r="B184" s="198" t="s">
        <v>347</v>
      </c>
      <c r="C184" s="274" t="s">
        <v>252</v>
      </c>
      <c r="D184" s="198"/>
      <c r="E184" s="199">
        <f>E185</f>
        <v>200</v>
      </c>
      <c r="F184" s="199">
        <f t="shared" ref="F184:G184" si="60">F185</f>
        <v>500</v>
      </c>
      <c r="G184" s="199">
        <f t="shared" si="60"/>
        <v>500</v>
      </c>
    </row>
    <row r="185" spans="1:7" x14ac:dyDescent="0.25">
      <c r="A185" s="197" t="s">
        <v>87</v>
      </c>
      <c r="B185" s="198" t="s">
        <v>347</v>
      </c>
      <c r="C185" s="274" t="s">
        <v>252</v>
      </c>
      <c r="D185" s="198" t="s">
        <v>134</v>
      </c>
      <c r="E185" s="199">
        <v>200</v>
      </c>
      <c r="F185" s="199">
        <v>500</v>
      </c>
      <c r="G185" s="199">
        <v>500</v>
      </c>
    </row>
    <row r="186" spans="1:7" ht="31.5" x14ac:dyDescent="0.25">
      <c r="A186" s="203" t="s">
        <v>348</v>
      </c>
      <c r="B186" s="195" t="s">
        <v>349</v>
      </c>
      <c r="C186" s="273"/>
      <c r="D186" s="195"/>
      <c r="E186" s="196">
        <f>E188</f>
        <v>1000</v>
      </c>
      <c r="F186" s="196">
        <f t="shared" ref="F186:G186" si="61">F188</f>
        <v>2000</v>
      </c>
      <c r="G186" s="196">
        <f t="shared" si="61"/>
        <v>2000</v>
      </c>
    </row>
    <row r="187" spans="1:7" ht="63" x14ac:dyDescent="0.25">
      <c r="A187" s="181" t="s">
        <v>385</v>
      </c>
      <c r="B187" s="195" t="s">
        <v>350</v>
      </c>
      <c r="C187" s="273"/>
      <c r="D187" s="195"/>
      <c r="E187" s="196">
        <f>E188</f>
        <v>1000</v>
      </c>
      <c r="F187" s="196">
        <f t="shared" ref="F187:G188" si="62">F188</f>
        <v>2000</v>
      </c>
      <c r="G187" s="196">
        <f t="shared" si="62"/>
        <v>2000</v>
      </c>
    </row>
    <row r="188" spans="1:7" x14ac:dyDescent="0.25">
      <c r="A188" s="200" t="s">
        <v>250</v>
      </c>
      <c r="B188" s="198" t="s">
        <v>350</v>
      </c>
      <c r="C188" s="274" t="s">
        <v>239</v>
      </c>
      <c r="D188" s="198"/>
      <c r="E188" s="199">
        <f>E189</f>
        <v>1000</v>
      </c>
      <c r="F188" s="199">
        <f t="shared" si="62"/>
        <v>2000</v>
      </c>
      <c r="G188" s="199">
        <f t="shared" si="62"/>
        <v>2000</v>
      </c>
    </row>
    <row r="189" spans="1:7" x14ac:dyDescent="0.25">
      <c r="A189" s="197" t="s">
        <v>102</v>
      </c>
      <c r="B189" s="198" t="s">
        <v>350</v>
      </c>
      <c r="C189" s="274" t="s">
        <v>239</v>
      </c>
      <c r="D189" s="198" t="s">
        <v>101</v>
      </c>
      <c r="E189" s="199">
        <v>1000</v>
      </c>
      <c r="F189" s="199">
        <v>2000</v>
      </c>
      <c r="G189" s="199">
        <v>2000</v>
      </c>
    </row>
    <row r="190" spans="1:7" ht="31.5" x14ac:dyDescent="0.25">
      <c r="A190" s="129" t="s">
        <v>351</v>
      </c>
      <c r="B190" s="195" t="s">
        <v>352</v>
      </c>
      <c r="C190" s="273"/>
      <c r="D190" s="195"/>
      <c r="E190" s="196">
        <f>E191</f>
        <v>1000</v>
      </c>
      <c r="F190" s="196">
        <f t="shared" ref="F190:G192" si="63">F191</f>
        <v>1000</v>
      </c>
      <c r="G190" s="196">
        <f t="shared" si="63"/>
        <v>1000</v>
      </c>
    </row>
    <row r="191" spans="1:7" ht="63" x14ac:dyDescent="0.25">
      <c r="A191" s="181" t="s">
        <v>385</v>
      </c>
      <c r="B191" s="195" t="s">
        <v>353</v>
      </c>
      <c r="C191" s="273"/>
      <c r="D191" s="195"/>
      <c r="E191" s="196">
        <f>E192</f>
        <v>1000</v>
      </c>
      <c r="F191" s="196">
        <f t="shared" si="63"/>
        <v>1000</v>
      </c>
      <c r="G191" s="196">
        <f t="shared" si="63"/>
        <v>1000</v>
      </c>
    </row>
    <row r="192" spans="1:7" x14ac:dyDescent="0.25">
      <c r="A192" s="200" t="s">
        <v>250</v>
      </c>
      <c r="B192" s="198" t="s">
        <v>353</v>
      </c>
      <c r="C192" s="274" t="s">
        <v>239</v>
      </c>
      <c r="D192" s="198"/>
      <c r="E192" s="199">
        <f>E193</f>
        <v>1000</v>
      </c>
      <c r="F192" s="199">
        <f t="shared" si="63"/>
        <v>1000</v>
      </c>
      <c r="G192" s="199">
        <f t="shared" si="63"/>
        <v>1000</v>
      </c>
    </row>
    <row r="193" spans="1:7" x14ac:dyDescent="0.25">
      <c r="A193" s="197" t="s">
        <v>224</v>
      </c>
      <c r="B193" s="198" t="s">
        <v>353</v>
      </c>
      <c r="C193" s="274" t="s">
        <v>239</v>
      </c>
      <c r="D193" s="198" t="s">
        <v>84</v>
      </c>
      <c r="E193" s="199">
        <v>1000</v>
      </c>
      <c r="F193" s="199">
        <v>1000</v>
      </c>
      <c r="G193" s="199">
        <v>1000</v>
      </c>
    </row>
    <row r="194" spans="1:7" ht="31.5" x14ac:dyDescent="0.25">
      <c r="A194" s="201" t="s">
        <v>354</v>
      </c>
      <c r="B194" s="195" t="s">
        <v>355</v>
      </c>
      <c r="C194" s="273"/>
      <c r="D194" s="195"/>
      <c r="E194" s="196">
        <f>E195</f>
        <v>16000</v>
      </c>
      <c r="F194" s="196">
        <f t="shared" ref="F194:G196" si="64">F195</f>
        <v>10000</v>
      </c>
      <c r="G194" s="196">
        <f t="shared" si="64"/>
        <v>10000</v>
      </c>
    </row>
    <row r="195" spans="1:7" ht="63" x14ac:dyDescent="0.25">
      <c r="A195" s="181" t="s">
        <v>385</v>
      </c>
      <c r="B195" s="195" t="s">
        <v>356</v>
      </c>
      <c r="C195" s="273"/>
      <c r="D195" s="195"/>
      <c r="E195" s="196">
        <f>E196</f>
        <v>16000</v>
      </c>
      <c r="F195" s="196">
        <f t="shared" si="64"/>
        <v>10000</v>
      </c>
      <c r="G195" s="196">
        <f t="shared" si="64"/>
        <v>10000</v>
      </c>
    </row>
    <row r="196" spans="1:7" x14ac:dyDescent="0.25">
      <c r="A196" s="200" t="s">
        <v>250</v>
      </c>
      <c r="B196" s="198" t="s">
        <v>356</v>
      </c>
      <c r="C196" s="274" t="s">
        <v>239</v>
      </c>
      <c r="D196" s="198"/>
      <c r="E196" s="199">
        <f>E197</f>
        <v>16000</v>
      </c>
      <c r="F196" s="199">
        <f t="shared" si="64"/>
        <v>10000</v>
      </c>
      <c r="G196" s="199">
        <f t="shared" si="64"/>
        <v>10000</v>
      </c>
    </row>
    <row r="197" spans="1:7" ht="31.5" x14ac:dyDescent="0.25">
      <c r="A197" s="202" t="s">
        <v>222</v>
      </c>
      <c r="B197" s="198" t="s">
        <v>356</v>
      </c>
      <c r="C197" s="274" t="s">
        <v>239</v>
      </c>
      <c r="D197" s="198" t="s">
        <v>223</v>
      </c>
      <c r="E197" s="199">
        <v>16000</v>
      </c>
      <c r="F197" s="199">
        <v>10000</v>
      </c>
      <c r="G197" s="199">
        <v>10000</v>
      </c>
    </row>
    <row r="198" spans="1:7" x14ac:dyDescent="0.25">
      <c r="A198" s="378" t="s">
        <v>775</v>
      </c>
      <c r="B198" s="195" t="s">
        <v>779</v>
      </c>
      <c r="C198" s="274"/>
      <c r="D198" s="198"/>
      <c r="E198" s="196">
        <f>E199</f>
        <v>785158</v>
      </c>
      <c r="F198" s="199"/>
      <c r="G198" s="199"/>
    </row>
    <row r="199" spans="1:7" ht="63" x14ac:dyDescent="0.25">
      <c r="A199" s="129" t="s">
        <v>776</v>
      </c>
      <c r="B199" s="195" t="s">
        <v>780</v>
      </c>
      <c r="C199" s="274"/>
      <c r="D199" s="198"/>
      <c r="E199" s="196">
        <f>E200</f>
        <v>785158</v>
      </c>
      <c r="F199" s="199"/>
      <c r="G199" s="199"/>
    </row>
    <row r="200" spans="1:7" ht="31.5" x14ac:dyDescent="0.25">
      <c r="A200" s="377" t="s">
        <v>777</v>
      </c>
      <c r="B200" s="198" t="s">
        <v>780</v>
      </c>
      <c r="C200" s="274" t="s">
        <v>239</v>
      </c>
      <c r="D200" s="198"/>
      <c r="E200" s="199">
        <f>E201</f>
        <v>785158</v>
      </c>
      <c r="F200" s="199"/>
      <c r="G200" s="199"/>
    </row>
    <row r="201" spans="1:7" ht="31.5" x14ac:dyDescent="0.25">
      <c r="A201" s="202" t="s">
        <v>778</v>
      </c>
      <c r="B201" s="198" t="s">
        <v>780</v>
      </c>
      <c r="C201" s="274" t="s">
        <v>239</v>
      </c>
      <c r="D201" s="198" t="s">
        <v>761</v>
      </c>
      <c r="E201" s="199">
        <v>785158</v>
      </c>
      <c r="F201" s="199"/>
      <c r="G201" s="199"/>
    </row>
    <row r="202" spans="1:7" x14ac:dyDescent="0.25">
      <c r="A202" s="182" t="s">
        <v>357</v>
      </c>
      <c r="B202" s="194" t="s">
        <v>241</v>
      </c>
      <c r="C202" s="272" t="s">
        <v>358</v>
      </c>
      <c r="D202" s="194" t="s">
        <v>359</v>
      </c>
      <c r="E202" s="184">
        <f>E203+E216+E208</f>
        <v>1665997</v>
      </c>
      <c r="F202" s="184">
        <f t="shared" ref="F202:G202" si="65">F203+F216</f>
        <v>715104.36</v>
      </c>
      <c r="G202" s="184">
        <f t="shared" si="65"/>
        <v>715104.36</v>
      </c>
    </row>
    <row r="203" spans="1:7" x14ac:dyDescent="0.25">
      <c r="A203" s="182" t="s">
        <v>360</v>
      </c>
      <c r="B203" s="194" t="s">
        <v>241</v>
      </c>
      <c r="C203" s="272"/>
      <c r="D203" s="194"/>
      <c r="E203" s="184">
        <f>E204</f>
        <v>700</v>
      </c>
      <c r="F203" s="184">
        <f t="shared" ref="F203:G206" si="66">F204</f>
        <v>700</v>
      </c>
      <c r="G203" s="184">
        <f t="shared" si="66"/>
        <v>700</v>
      </c>
    </row>
    <row r="204" spans="1:7" ht="47.25" x14ac:dyDescent="0.25">
      <c r="A204" s="181" t="s">
        <v>361</v>
      </c>
      <c r="B204" s="194" t="s">
        <v>362</v>
      </c>
      <c r="C204" s="272"/>
      <c r="D204" s="194"/>
      <c r="E204" s="184">
        <f>E205</f>
        <v>700</v>
      </c>
      <c r="F204" s="184">
        <f t="shared" si="66"/>
        <v>700</v>
      </c>
      <c r="G204" s="184">
        <f t="shared" si="66"/>
        <v>700</v>
      </c>
    </row>
    <row r="205" spans="1:7" ht="110.25" x14ac:dyDescent="0.25">
      <c r="A205" s="207" t="s">
        <v>363</v>
      </c>
      <c r="B205" s="194" t="s">
        <v>703</v>
      </c>
      <c r="C205" s="272"/>
      <c r="D205" s="194"/>
      <c r="E205" s="184">
        <f>E206</f>
        <v>700</v>
      </c>
      <c r="F205" s="184">
        <f t="shared" si="66"/>
        <v>700</v>
      </c>
      <c r="G205" s="184">
        <f t="shared" si="66"/>
        <v>700</v>
      </c>
    </row>
    <row r="206" spans="1:7" ht="31.5" x14ac:dyDescent="0.25">
      <c r="A206" s="185" t="s">
        <v>177</v>
      </c>
      <c r="B206" s="208" t="s">
        <v>703</v>
      </c>
      <c r="C206" s="189" t="s">
        <v>239</v>
      </c>
      <c r="D206" s="208"/>
      <c r="E206" s="190">
        <f>E207</f>
        <v>700</v>
      </c>
      <c r="F206" s="190">
        <f t="shared" si="66"/>
        <v>700</v>
      </c>
      <c r="G206" s="190">
        <f t="shared" si="66"/>
        <v>700</v>
      </c>
    </row>
    <row r="207" spans="1:7" x14ac:dyDescent="0.25">
      <c r="A207" s="185" t="s">
        <v>129</v>
      </c>
      <c r="B207" s="208" t="s">
        <v>703</v>
      </c>
      <c r="C207" s="189" t="s">
        <v>239</v>
      </c>
      <c r="D207" s="208" t="s">
        <v>130</v>
      </c>
      <c r="E207" s="190">
        <v>700</v>
      </c>
      <c r="F207" s="190">
        <v>700</v>
      </c>
      <c r="G207" s="190">
        <v>700</v>
      </c>
    </row>
    <row r="208" spans="1:7" ht="47.25" x14ac:dyDescent="0.25">
      <c r="A208" s="181" t="s">
        <v>694</v>
      </c>
      <c r="B208" s="182">
        <v>9000000000</v>
      </c>
      <c r="C208" s="183"/>
      <c r="D208" s="183"/>
      <c r="E208" s="184">
        <f>E209</f>
        <v>142800</v>
      </c>
      <c r="F208" s="184">
        <f t="shared" ref="F208:G210" si="67">F209</f>
        <v>126700</v>
      </c>
      <c r="G208" s="184">
        <f t="shared" si="67"/>
        <v>129600</v>
      </c>
    </row>
    <row r="209" spans="1:7" ht="69" customHeight="1" x14ac:dyDescent="0.25">
      <c r="A209" s="181" t="s">
        <v>707</v>
      </c>
      <c r="B209" s="182" t="s">
        <v>362</v>
      </c>
      <c r="C209" s="183"/>
      <c r="D209" s="183"/>
      <c r="E209" s="184">
        <f>E210</f>
        <v>142800</v>
      </c>
      <c r="F209" s="184">
        <f t="shared" si="67"/>
        <v>126700</v>
      </c>
      <c r="G209" s="184">
        <f t="shared" si="67"/>
        <v>129600</v>
      </c>
    </row>
    <row r="210" spans="1:7" ht="47.25" x14ac:dyDescent="0.25">
      <c r="A210" s="181" t="s">
        <v>233</v>
      </c>
      <c r="B210" s="182" t="s">
        <v>708</v>
      </c>
      <c r="C210" s="183"/>
      <c r="D210" s="183"/>
      <c r="E210" s="184">
        <f>E211</f>
        <v>142800</v>
      </c>
      <c r="F210" s="184">
        <f t="shared" si="67"/>
        <v>126700</v>
      </c>
      <c r="G210" s="184">
        <f t="shared" si="67"/>
        <v>129600</v>
      </c>
    </row>
    <row r="211" spans="1:7" ht="31.5" x14ac:dyDescent="0.25">
      <c r="A211" s="181" t="s">
        <v>234</v>
      </c>
      <c r="B211" s="182" t="s">
        <v>705</v>
      </c>
      <c r="C211" s="183"/>
      <c r="D211" s="183"/>
      <c r="E211" s="184">
        <f>E212+E214</f>
        <v>142800</v>
      </c>
      <c r="F211" s="184">
        <f t="shared" ref="F211:G211" si="68">F212+F214</f>
        <v>126700</v>
      </c>
      <c r="G211" s="184">
        <f t="shared" si="68"/>
        <v>129600</v>
      </c>
    </row>
    <row r="212" spans="1:7" ht="63" x14ac:dyDescent="0.25">
      <c r="A212" s="185" t="s">
        <v>235</v>
      </c>
      <c r="B212" s="191" t="s">
        <v>705</v>
      </c>
      <c r="C212" s="192" t="s">
        <v>237</v>
      </c>
      <c r="D212" s="193"/>
      <c r="E212" s="190">
        <f>E213</f>
        <v>133125.35999999999</v>
      </c>
      <c r="F212" s="190">
        <f t="shared" ref="F212:G212" si="69">F213</f>
        <v>123213.49</v>
      </c>
      <c r="G212" s="190">
        <f t="shared" si="69"/>
        <v>123213.49</v>
      </c>
    </row>
    <row r="213" spans="1:7" ht="32.25" customHeight="1" x14ac:dyDescent="0.25">
      <c r="A213" s="185" t="s">
        <v>238</v>
      </c>
      <c r="B213" s="191" t="s">
        <v>705</v>
      </c>
      <c r="C213" s="192" t="s">
        <v>237</v>
      </c>
      <c r="D213" s="193" t="s">
        <v>104</v>
      </c>
      <c r="E213" s="190">
        <v>133125.35999999999</v>
      </c>
      <c r="F213" s="190">
        <v>123213.49</v>
      </c>
      <c r="G213" s="190">
        <v>123213.49</v>
      </c>
    </row>
    <row r="214" spans="1:7" ht="40.5" customHeight="1" x14ac:dyDescent="0.25">
      <c r="A214" s="185" t="s">
        <v>177</v>
      </c>
      <c r="B214" s="191" t="s">
        <v>705</v>
      </c>
      <c r="C214" s="192" t="s">
        <v>239</v>
      </c>
      <c r="D214" s="193"/>
      <c r="E214" s="190">
        <f>E215</f>
        <v>9674.64</v>
      </c>
      <c r="F214" s="190">
        <f t="shared" ref="F214:G214" si="70">F215</f>
        <v>3486.51</v>
      </c>
      <c r="G214" s="190">
        <f t="shared" si="70"/>
        <v>6386.51</v>
      </c>
    </row>
    <row r="215" spans="1:7" x14ac:dyDescent="0.25">
      <c r="A215" s="185" t="s">
        <v>238</v>
      </c>
      <c r="B215" s="191" t="s">
        <v>705</v>
      </c>
      <c r="C215" s="192" t="s">
        <v>239</v>
      </c>
      <c r="D215" s="193" t="s">
        <v>104</v>
      </c>
      <c r="E215" s="190">
        <v>9674.64</v>
      </c>
      <c r="F215" s="190">
        <v>3486.51</v>
      </c>
      <c r="G215" s="190">
        <v>6386.51</v>
      </c>
    </row>
    <row r="216" spans="1:7" x14ac:dyDescent="0.25">
      <c r="A216" s="181" t="s">
        <v>365</v>
      </c>
      <c r="B216" s="194" t="s">
        <v>366</v>
      </c>
      <c r="C216" s="272"/>
      <c r="D216" s="194"/>
      <c r="E216" s="184">
        <f>E217+E232+E224+E228</f>
        <v>1522497</v>
      </c>
      <c r="F216" s="184">
        <f t="shared" ref="F216:G216" si="71">F217+F232</f>
        <v>714404.36</v>
      </c>
      <c r="G216" s="184">
        <f t="shared" si="71"/>
        <v>714404.36</v>
      </c>
    </row>
    <row r="217" spans="1:7" ht="31.5" x14ac:dyDescent="0.25">
      <c r="A217" s="177" t="s">
        <v>367</v>
      </c>
      <c r="B217" s="209" t="s">
        <v>368</v>
      </c>
      <c r="C217" s="275"/>
      <c r="D217" s="209"/>
      <c r="E217" s="210">
        <f>E218+E221</f>
        <v>809397</v>
      </c>
      <c r="F217" s="210">
        <f t="shared" ref="F217:G217" si="72">F218+F221</f>
        <v>709404.36</v>
      </c>
      <c r="G217" s="210">
        <f t="shared" si="72"/>
        <v>709404.36</v>
      </c>
    </row>
    <row r="218" spans="1:7" ht="31.5" x14ac:dyDescent="0.25">
      <c r="A218" s="181" t="s">
        <v>369</v>
      </c>
      <c r="B218" s="209" t="s">
        <v>370</v>
      </c>
      <c r="C218" s="275"/>
      <c r="D218" s="209"/>
      <c r="E218" s="210">
        <f>E219</f>
        <v>108897</v>
      </c>
      <c r="F218" s="210">
        <f t="shared" ref="F218:G219" si="73">F219</f>
        <v>82341.86</v>
      </c>
      <c r="G218" s="210">
        <f t="shared" si="73"/>
        <v>82341.86</v>
      </c>
    </row>
    <row r="219" spans="1:7" x14ac:dyDescent="0.25">
      <c r="A219" s="185" t="s">
        <v>179</v>
      </c>
      <c r="B219" s="211" t="s">
        <v>370</v>
      </c>
      <c r="C219" s="276" t="s">
        <v>371</v>
      </c>
      <c r="D219" s="211"/>
      <c r="E219" s="212">
        <f>E220</f>
        <v>108897</v>
      </c>
      <c r="F219" s="212">
        <f t="shared" si="73"/>
        <v>82341.86</v>
      </c>
      <c r="G219" s="212">
        <f t="shared" si="73"/>
        <v>82341.86</v>
      </c>
    </row>
    <row r="220" spans="1:7" x14ac:dyDescent="0.25">
      <c r="A220" s="149" t="s">
        <v>372</v>
      </c>
      <c r="B220" s="211" t="s">
        <v>370</v>
      </c>
      <c r="C220" s="276" t="s">
        <v>371</v>
      </c>
      <c r="D220" s="211" t="s">
        <v>65</v>
      </c>
      <c r="E220" s="212">
        <v>108897</v>
      </c>
      <c r="F220" s="212">
        <v>82341.86</v>
      </c>
      <c r="G220" s="212">
        <v>82341.86</v>
      </c>
    </row>
    <row r="221" spans="1:7" ht="31.5" x14ac:dyDescent="0.25">
      <c r="A221" s="163" t="s">
        <v>373</v>
      </c>
      <c r="B221" s="209" t="s">
        <v>374</v>
      </c>
      <c r="C221" s="275"/>
      <c r="D221" s="209"/>
      <c r="E221" s="210">
        <f>E222</f>
        <v>700500</v>
      </c>
      <c r="F221" s="210">
        <f t="shared" ref="F221:G222" si="74">F222</f>
        <v>627062.5</v>
      </c>
      <c r="G221" s="210">
        <f t="shared" si="74"/>
        <v>627062.5</v>
      </c>
    </row>
    <row r="222" spans="1:7" x14ac:dyDescent="0.25">
      <c r="A222" s="185" t="s">
        <v>179</v>
      </c>
      <c r="B222" s="211" t="s">
        <v>374</v>
      </c>
      <c r="C222" s="276" t="s">
        <v>371</v>
      </c>
      <c r="D222" s="211"/>
      <c r="E222" s="212">
        <f>E223</f>
        <v>700500</v>
      </c>
      <c r="F222" s="212">
        <f t="shared" si="74"/>
        <v>627062.5</v>
      </c>
      <c r="G222" s="212">
        <f t="shared" si="74"/>
        <v>627062.5</v>
      </c>
    </row>
    <row r="223" spans="1:7" x14ac:dyDescent="0.25">
      <c r="A223" s="149" t="s">
        <v>372</v>
      </c>
      <c r="B223" s="211" t="s">
        <v>374</v>
      </c>
      <c r="C223" s="276" t="s">
        <v>371</v>
      </c>
      <c r="D223" s="211" t="s">
        <v>65</v>
      </c>
      <c r="E223" s="212">
        <v>700500</v>
      </c>
      <c r="F223" s="212">
        <v>627062.5</v>
      </c>
      <c r="G223" s="212">
        <v>627062.5</v>
      </c>
    </row>
    <row r="224" spans="1:7" ht="31.5" x14ac:dyDescent="0.25">
      <c r="A224" s="163" t="s">
        <v>768</v>
      </c>
      <c r="B224" s="209" t="s">
        <v>769</v>
      </c>
      <c r="C224" s="276"/>
      <c r="D224" s="211"/>
      <c r="E224" s="210">
        <f>E225</f>
        <v>355400</v>
      </c>
      <c r="F224" s="212"/>
      <c r="G224" s="212"/>
    </row>
    <row r="225" spans="1:7" ht="78.75" x14ac:dyDescent="0.25">
      <c r="A225" s="163" t="s">
        <v>770</v>
      </c>
      <c r="B225" s="209" t="s">
        <v>771</v>
      </c>
      <c r="C225" s="276"/>
      <c r="D225" s="211"/>
      <c r="E225" s="210">
        <f>E226</f>
        <v>355400</v>
      </c>
      <c r="F225" s="212"/>
      <c r="G225" s="212"/>
    </row>
    <row r="226" spans="1:7" x14ac:dyDescent="0.25">
      <c r="A226" s="149" t="s">
        <v>180</v>
      </c>
      <c r="B226" s="211" t="s">
        <v>771</v>
      </c>
      <c r="C226" s="276" t="s">
        <v>252</v>
      </c>
      <c r="D226" s="211"/>
      <c r="E226" s="212">
        <f>E227</f>
        <v>355400</v>
      </c>
      <c r="F226" s="212"/>
      <c r="G226" s="212"/>
    </row>
    <row r="227" spans="1:7" x14ac:dyDescent="0.25">
      <c r="A227" s="149" t="s">
        <v>539</v>
      </c>
      <c r="B227" s="211" t="s">
        <v>771</v>
      </c>
      <c r="C227" s="276" t="s">
        <v>252</v>
      </c>
      <c r="D227" s="211" t="s">
        <v>457</v>
      </c>
      <c r="E227" s="212">
        <v>355400</v>
      </c>
      <c r="F227" s="212"/>
      <c r="G227" s="212"/>
    </row>
    <row r="228" spans="1:7" ht="31.5" x14ac:dyDescent="0.25">
      <c r="A228" s="163" t="s">
        <v>772</v>
      </c>
      <c r="B228" s="209" t="s">
        <v>773</v>
      </c>
      <c r="C228" s="276"/>
      <c r="D228" s="211"/>
      <c r="E228" s="210">
        <f>E229</f>
        <v>350700</v>
      </c>
      <c r="F228" s="212"/>
      <c r="G228" s="212"/>
    </row>
    <row r="229" spans="1:7" ht="78.75" x14ac:dyDescent="0.25">
      <c r="A229" s="163" t="s">
        <v>770</v>
      </c>
      <c r="B229" s="209" t="s">
        <v>774</v>
      </c>
      <c r="C229" s="276"/>
      <c r="D229" s="211"/>
      <c r="E229" s="210">
        <f>E230</f>
        <v>350700</v>
      </c>
      <c r="F229" s="212"/>
      <c r="G229" s="212"/>
    </row>
    <row r="230" spans="1:7" x14ac:dyDescent="0.25">
      <c r="A230" s="149" t="s">
        <v>180</v>
      </c>
      <c r="B230" s="211" t="s">
        <v>774</v>
      </c>
      <c r="C230" s="276" t="s">
        <v>252</v>
      </c>
      <c r="D230" s="211"/>
      <c r="E230" s="212">
        <f>E231</f>
        <v>350700</v>
      </c>
      <c r="F230" s="212"/>
      <c r="G230" s="212"/>
    </row>
    <row r="231" spans="1:7" x14ac:dyDescent="0.25">
      <c r="A231" s="149" t="s">
        <v>539</v>
      </c>
      <c r="B231" s="211" t="s">
        <v>774</v>
      </c>
      <c r="C231" s="276" t="s">
        <v>252</v>
      </c>
      <c r="D231" s="211" t="s">
        <v>457</v>
      </c>
      <c r="E231" s="212">
        <v>350700</v>
      </c>
      <c r="F231" s="212"/>
      <c r="G231" s="212"/>
    </row>
    <row r="232" spans="1:7" x14ac:dyDescent="0.25">
      <c r="A232" s="203" t="s">
        <v>66</v>
      </c>
      <c r="B232" s="195" t="s">
        <v>375</v>
      </c>
      <c r="C232" s="273"/>
      <c r="D232" s="195"/>
      <c r="E232" s="196">
        <f>E233</f>
        <v>7000</v>
      </c>
      <c r="F232" s="196">
        <f t="shared" ref="F232:G234" si="75">F233</f>
        <v>5000</v>
      </c>
      <c r="G232" s="196">
        <f t="shared" si="75"/>
        <v>5000</v>
      </c>
    </row>
    <row r="233" spans="1:7" ht="31.5" x14ac:dyDescent="0.25">
      <c r="A233" s="203" t="s">
        <v>462</v>
      </c>
      <c r="B233" s="195" t="s">
        <v>767</v>
      </c>
      <c r="C233" s="273"/>
      <c r="D233" s="195"/>
      <c r="E233" s="196">
        <f>E234</f>
        <v>7000</v>
      </c>
      <c r="F233" s="196">
        <f t="shared" si="75"/>
        <v>5000</v>
      </c>
      <c r="G233" s="196">
        <f t="shared" si="75"/>
        <v>5000</v>
      </c>
    </row>
    <row r="234" spans="1:7" x14ac:dyDescent="0.25">
      <c r="A234" s="185" t="s">
        <v>180</v>
      </c>
      <c r="B234" s="198" t="s">
        <v>767</v>
      </c>
      <c r="C234" s="274" t="s">
        <v>252</v>
      </c>
      <c r="D234" s="198"/>
      <c r="E234" s="199">
        <f>E235</f>
        <v>7000</v>
      </c>
      <c r="F234" s="199">
        <f t="shared" si="75"/>
        <v>5000</v>
      </c>
      <c r="G234" s="199">
        <f t="shared" si="75"/>
        <v>5000</v>
      </c>
    </row>
    <row r="235" spans="1:7" x14ac:dyDescent="0.25">
      <c r="A235" s="213" t="s">
        <v>378</v>
      </c>
      <c r="B235" s="198" t="s">
        <v>767</v>
      </c>
      <c r="C235" s="274" t="s">
        <v>252</v>
      </c>
      <c r="D235" s="198" t="s">
        <v>67</v>
      </c>
      <c r="E235" s="199">
        <v>7000</v>
      </c>
      <c r="F235" s="199">
        <v>5000</v>
      </c>
      <c r="G235" s="199">
        <v>5000</v>
      </c>
    </row>
    <row r="236" spans="1:7" x14ac:dyDescent="0.25">
      <c r="A236" s="204" t="s">
        <v>379</v>
      </c>
      <c r="B236" s="204"/>
      <c r="C236" s="277"/>
      <c r="D236" s="204"/>
      <c r="E236" s="214">
        <f>E32+E202+E13</f>
        <v>20074870.079999998</v>
      </c>
      <c r="F236" s="214" t="e">
        <f>#REF!+F32+F202</f>
        <v>#REF!</v>
      </c>
      <c r="G236" s="214" t="e">
        <f>#REF!+G32+G202</f>
        <v>#REF!</v>
      </c>
    </row>
    <row r="237" spans="1:7" ht="20.25" x14ac:dyDescent="0.3">
      <c r="A237" s="173"/>
      <c r="B237" s="173"/>
      <c r="C237" s="173"/>
      <c r="D237" s="174"/>
      <c r="E237" s="175"/>
      <c r="F237" s="175"/>
      <c r="G237" s="175"/>
    </row>
    <row r="238" spans="1:7" ht="20.25" x14ac:dyDescent="0.3">
      <c r="A238" s="173"/>
      <c r="B238" s="173"/>
      <c r="C238" s="173"/>
      <c r="D238" s="174"/>
      <c r="E238" s="175"/>
      <c r="F238" s="175"/>
      <c r="G238" s="175"/>
    </row>
    <row r="239" spans="1:7" ht="20.25" x14ac:dyDescent="0.3">
      <c r="A239" s="172" t="s">
        <v>202</v>
      </c>
      <c r="B239" s="173"/>
      <c r="C239" s="173"/>
      <c r="D239" s="174"/>
      <c r="E239" s="19" t="s">
        <v>203</v>
      </c>
      <c r="F239" s="266"/>
      <c r="G239" s="266"/>
    </row>
    <row r="240" spans="1:7" x14ac:dyDescent="0.25">
      <c r="A240" s="170"/>
      <c r="B240" s="170"/>
      <c r="C240" s="170"/>
      <c r="G240" s="34"/>
    </row>
    <row r="241" spans="1:7" x14ac:dyDescent="0.25">
      <c r="A241" s="170"/>
      <c r="B241" s="170"/>
      <c r="C241" s="170"/>
      <c r="G241" s="34"/>
    </row>
    <row r="242" spans="1:7" x14ac:dyDescent="0.25">
      <c r="A242" s="170"/>
      <c r="B242" s="170"/>
      <c r="C242" s="170"/>
      <c r="G242" s="34"/>
    </row>
    <row r="243" spans="1:7" x14ac:dyDescent="0.25">
      <c r="A243" s="170"/>
      <c r="B243" s="170"/>
      <c r="C243" s="170"/>
      <c r="G243" s="34"/>
    </row>
    <row r="244" spans="1:7" x14ac:dyDescent="0.25">
      <c r="A244" s="170"/>
      <c r="B244" s="170"/>
      <c r="C244" s="170"/>
      <c r="G244" s="34"/>
    </row>
  </sheetData>
  <mergeCells count="8">
    <mergeCell ref="D2:E2"/>
    <mergeCell ref="A10:A11"/>
    <mergeCell ref="B10:B11"/>
    <mergeCell ref="C10:C11"/>
    <mergeCell ref="D10:D11"/>
    <mergeCell ref="A6:E6"/>
    <mergeCell ref="A7:F7"/>
    <mergeCell ref="A3:E3"/>
  </mergeCells>
  <pageMargins left="0.7" right="0.7" top="0.75" bottom="0.75" header="0.3" footer="0.3"/>
  <pageSetup paperSize="9" scale="6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3"/>
  <sheetViews>
    <sheetView view="pageBreakPreview" topLeftCell="B205" zoomScale="60" zoomScaleNormal="100" workbookViewId="0">
      <selection activeCell="C3" sqref="C3:G3"/>
    </sheetView>
  </sheetViews>
  <sheetFormatPr defaultRowHeight="21" x14ac:dyDescent="0.35"/>
  <cols>
    <col min="1" max="1" width="78.85546875" style="173" customWidth="1"/>
    <col min="2" max="2" width="36.7109375" style="173" customWidth="1"/>
    <col min="3" max="3" width="27.7109375" style="173" customWidth="1"/>
    <col min="4" max="4" width="20" style="174" customWidth="1"/>
    <col min="5" max="5" width="36.7109375" style="175" hidden="1" customWidth="1"/>
    <col min="6" max="6" width="36.7109375" style="218" customWidth="1"/>
    <col min="7" max="7" width="36.7109375" style="175" customWidth="1"/>
    <col min="8" max="16384" width="9.140625" style="65"/>
  </cols>
  <sheetData>
    <row r="1" spans="1:7" x14ac:dyDescent="0.35">
      <c r="D1" s="217" t="s">
        <v>208</v>
      </c>
    </row>
    <row r="2" spans="1:7" x14ac:dyDescent="0.35">
      <c r="D2" s="217" t="s">
        <v>856</v>
      </c>
    </row>
    <row r="3" spans="1:7" ht="21" customHeight="1" x14ac:dyDescent="0.3">
      <c r="C3" s="444" t="s">
        <v>841</v>
      </c>
      <c r="D3" s="444"/>
      <c r="E3" s="444"/>
      <c r="F3" s="444"/>
      <c r="G3" s="444"/>
    </row>
    <row r="4" spans="1:7" ht="21" customHeight="1" x14ac:dyDescent="0.3">
      <c r="C4" s="444" t="s">
        <v>781</v>
      </c>
      <c r="D4" s="444"/>
      <c r="E4" s="444"/>
      <c r="F4" s="444"/>
      <c r="G4" s="444"/>
    </row>
    <row r="5" spans="1:7" x14ac:dyDescent="0.35">
      <c r="D5" s="217"/>
    </row>
    <row r="6" spans="1:7" x14ac:dyDescent="0.35">
      <c r="A6" s="445" t="s">
        <v>387</v>
      </c>
      <c r="B6" s="446"/>
      <c r="C6" s="446"/>
      <c r="D6" s="446"/>
      <c r="E6" s="446"/>
      <c r="G6" s="218"/>
    </row>
    <row r="7" spans="1:7" ht="71.25" customHeight="1" x14ac:dyDescent="0.35">
      <c r="A7" s="445" t="s">
        <v>782</v>
      </c>
      <c r="B7" s="445"/>
      <c r="C7" s="445"/>
      <c r="D7" s="445"/>
      <c r="E7" s="445"/>
      <c r="F7" s="445"/>
      <c r="G7" s="218"/>
    </row>
    <row r="8" spans="1:7" x14ac:dyDescent="0.35">
      <c r="A8" s="219"/>
    </row>
    <row r="9" spans="1:7" x14ac:dyDescent="0.35">
      <c r="A9" s="220" t="s">
        <v>55</v>
      </c>
      <c r="B9" s="220" t="s">
        <v>55</v>
      </c>
      <c r="C9" s="220" t="s">
        <v>55</v>
      </c>
      <c r="D9" s="221" t="s">
        <v>55</v>
      </c>
      <c r="E9" s="220"/>
      <c r="G9" s="220"/>
    </row>
    <row r="10" spans="1:7" ht="20.25" x14ac:dyDescent="0.25">
      <c r="A10" s="447" t="s">
        <v>56</v>
      </c>
      <c r="B10" s="447" t="s">
        <v>95</v>
      </c>
      <c r="C10" s="447" t="s">
        <v>96</v>
      </c>
      <c r="D10" s="447" t="s">
        <v>57</v>
      </c>
      <c r="E10" s="222" t="s">
        <v>227</v>
      </c>
      <c r="F10" s="222" t="s">
        <v>716</v>
      </c>
      <c r="G10" s="222" t="s">
        <v>783</v>
      </c>
    </row>
    <row r="11" spans="1:7" ht="20.25" x14ac:dyDescent="0.25">
      <c r="A11" s="448"/>
      <c r="B11" s="448"/>
      <c r="C11" s="448"/>
      <c r="D11" s="448"/>
      <c r="E11" s="223"/>
      <c r="F11" s="223"/>
      <c r="G11" s="223"/>
    </row>
    <row r="12" spans="1:7" ht="20.25" x14ac:dyDescent="0.3">
      <c r="A12" s="224">
        <v>1</v>
      </c>
      <c r="B12" s="224">
        <v>2</v>
      </c>
      <c r="C12" s="224">
        <v>3</v>
      </c>
      <c r="D12" s="224">
        <v>4</v>
      </c>
      <c r="E12" s="224">
        <v>5</v>
      </c>
      <c r="F12" s="224">
        <v>5</v>
      </c>
      <c r="G12" s="224">
        <v>5</v>
      </c>
    </row>
    <row r="13" spans="1:7" ht="60.75" x14ac:dyDescent="0.3">
      <c r="A13" s="225" t="s">
        <v>380</v>
      </c>
      <c r="B13" s="224"/>
      <c r="C13" s="224"/>
      <c r="D13" s="224"/>
      <c r="E13" s="226">
        <f>E14+E20</f>
        <v>569244</v>
      </c>
      <c r="F13" s="226">
        <f t="shared" ref="F13:G13" si="0">F14+F20</f>
        <v>559700</v>
      </c>
      <c r="G13" s="226">
        <f t="shared" si="0"/>
        <v>565100</v>
      </c>
    </row>
    <row r="14" spans="1:7" ht="60.75" x14ac:dyDescent="0.3">
      <c r="A14" s="227" t="s">
        <v>381</v>
      </c>
      <c r="B14" s="229">
        <v>7100000000</v>
      </c>
      <c r="C14" s="229"/>
      <c r="D14" s="229"/>
      <c r="E14" s="230">
        <f>E15</f>
        <v>443144</v>
      </c>
      <c r="F14" s="230">
        <f t="shared" ref="F14:G18" si="1">F15</f>
        <v>412000</v>
      </c>
      <c r="G14" s="230">
        <f t="shared" si="1"/>
        <v>412000</v>
      </c>
    </row>
    <row r="15" spans="1:7" ht="40.5" x14ac:dyDescent="0.3">
      <c r="A15" s="227" t="s">
        <v>382</v>
      </c>
      <c r="B15" s="229">
        <v>7110000000</v>
      </c>
      <c r="C15" s="229"/>
      <c r="D15" s="229"/>
      <c r="E15" s="230">
        <f>E16</f>
        <v>443144</v>
      </c>
      <c r="F15" s="230">
        <f t="shared" si="1"/>
        <v>412000</v>
      </c>
      <c r="G15" s="230">
        <f t="shared" si="1"/>
        <v>412000</v>
      </c>
    </row>
    <row r="16" spans="1:7" ht="60.75" x14ac:dyDescent="0.3">
      <c r="A16" s="227" t="s">
        <v>383</v>
      </c>
      <c r="B16" s="229">
        <v>7110100000</v>
      </c>
      <c r="C16" s="229"/>
      <c r="D16" s="229"/>
      <c r="E16" s="230">
        <f>E17</f>
        <v>443144</v>
      </c>
      <c r="F16" s="230">
        <f t="shared" si="1"/>
        <v>412000</v>
      </c>
      <c r="G16" s="230">
        <f t="shared" si="1"/>
        <v>412000</v>
      </c>
    </row>
    <row r="17" spans="1:7" ht="40.5" x14ac:dyDescent="0.3">
      <c r="A17" s="227" t="s">
        <v>229</v>
      </c>
      <c r="B17" s="229" t="s">
        <v>230</v>
      </c>
      <c r="C17" s="229"/>
      <c r="D17" s="229"/>
      <c r="E17" s="230">
        <f>E18</f>
        <v>443144</v>
      </c>
      <c r="F17" s="230">
        <f t="shared" si="1"/>
        <v>412000</v>
      </c>
      <c r="G17" s="230">
        <f t="shared" si="1"/>
        <v>412000</v>
      </c>
    </row>
    <row r="18" spans="1:7" ht="40.5" x14ac:dyDescent="0.3">
      <c r="A18" s="231" t="s">
        <v>177</v>
      </c>
      <c r="B18" s="232" t="s">
        <v>230</v>
      </c>
      <c r="C18" s="232">
        <v>200</v>
      </c>
      <c r="D18" s="229"/>
      <c r="E18" s="230">
        <f>E19</f>
        <v>443144</v>
      </c>
      <c r="F18" s="230">
        <f t="shared" si="1"/>
        <v>412000</v>
      </c>
      <c r="G18" s="230">
        <f t="shared" si="1"/>
        <v>412000</v>
      </c>
    </row>
    <row r="19" spans="1:7" ht="20.25" x14ac:dyDescent="0.3">
      <c r="A19" s="233" t="s">
        <v>92</v>
      </c>
      <c r="B19" s="232" t="s">
        <v>230</v>
      </c>
      <c r="C19" s="232">
        <v>200</v>
      </c>
      <c r="D19" s="234" t="s">
        <v>93</v>
      </c>
      <c r="E19" s="235">
        <v>443144</v>
      </c>
      <c r="F19" s="235">
        <v>412000</v>
      </c>
      <c r="G19" s="235">
        <v>412000</v>
      </c>
    </row>
    <row r="20" spans="1:7" ht="60.75" x14ac:dyDescent="0.3">
      <c r="A20" s="227" t="s">
        <v>694</v>
      </c>
      <c r="B20" s="229">
        <v>9000000000</v>
      </c>
      <c r="C20" s="229"/>
      <c r="D20" s="229"/>
      <c r="E20" s="230">
        <f>E21</f>
        <v>126100</v>
      </c>
      <c r="F20" s="230">
        <f t="shared" ref="F20:G22" si="2">F21</f>
        <v>147700</v>
      </c>
      <c r="G20" s="230">
        <f t="shared" si="2"/>
        <v>153100</v>
      </c>
    </row>
    <row r="21" spans="1:7" ht="101.25" x14ac:dyDescent="0.3">
      <c r="A21" s="227" t="s">
        <v>707</v>
      </c>
      <c r="B21" s="229" t="s">
        <v>362</v>
      </c>
      <c r="C21" s="229"/>
      <c r="D21" s="229"/>
      <c r="E21" s="230">
        <f>E22</f>
        <v>126100</v>
      </c>
      <c r="F21" s="230">
        <f t="shared" si="2"/>
        <v>147700</v>
      </c>
      <c r="G21" s="230">
        <f t="shared" si="2"/>
        <v>153100</v>
      </c>
    </row>
    <row r="22" spans="1:7" ht="81" x14ac:dyDescent="0.3">
      <c r="A22" s="227" t="s">
        <v>233</v>
      </c>
      <c r="B22" s="229" t="s">
        <v>708</v>
      </c>
      <c r="C22" s="229"/>
      <c r="D22" s="229"/>
      <c r="E22" s="230">
        <f>E23</f>
        <v>126100</v>
      </c>
      <c r="F22" s="230">
        <f t="shared" si="2"/>
        <v>147700</v>
      </c>
      <c r="G22" s="230">
        <f t="shared" si="2"/>
        <v>153100</v>
      </c>
    </row>
    <row r="23" spans="1:7" ht="60.75" x14ac:dyDescent="0.3">
      <c r="A23" s="227" t="s">
        <v>234</v>
      </c>
      <c r="B23" s="237" t="s">
        <v>705</v>
      </c>
      <c r="C23" s="229"/>
      <c r="D23" s="229"/>
      <c r="E23" s="230">
        <f>E24+E26</f>
        <v>126100</v>
      </c>
      <c r="F23" s="230">
        <f t="shared" ref="F23:G23" si="3">F24+F26</f>
        <v>147700</v>
      </c>
      <c r="G23" s="230">
        <f t="shared" si="3"/>
        <v>153100</v>
      </c>
    </row>
    <row r="24" spans="1:7" ht="101.25" x14ac:dyDescent="0.3">
      <c r="A24" s="231" t="s">
        <v>235</v>
      </c>
      <c r="B24" s="237" t="s">
        <v>705</v>
      </c>
      <c r="C24" s="236" t="s">
        <v>237</v>
      </c>
      <c r="D24" s="237"/>
      <c r="E24" s="235">
        <f>E25</f>
        <v>123213.49</v>
      </c>
      <c r="F24" s="235">
        <f t="shared" ref="F24:G24" si="4">F25</f>
        <v>138100</v>
      </c>
      <c r="G24" s="235">
        <f t="shared" si="4"/>
        <v>143400</v>
      </c>
    </row>
    <row r="25" spans="1:7" ht="20.25" x14ac:dyDescent="0.3">
      <c r="A25" s="231" t="s">
        <v>238</v>
      </c>
      <c r="B25" s="237" t="s">
        <v>705</v>
      </c>
      <c r="C25" s="236" t="s">
        <v>237</v>
      </c>
      <c r="D25" s="237" t="s">
        <v>104</v>
      </c>
      <c r="E25" s="235">
        <v>123213.49</v>
      </c>
      <c r="F25" s="235">
        <v>138100</v>
      </c>
      <c r="G25" s="235">
        <v>143400</v>
      </c>
    </row>
    <row r="26" spans="1:7" ht="40.5" x14ac:dyDescent="0.3">
      <c r="A26" s="231" t="s">
        <v>177</v>
      </c>
      <c r="B26" s="237" t="s">
        <v>705</v>
      </c>
      <c r="C26" s="236" t="s">
        <v>239</v>
      </c>
      <c r="D26" s="237"/>
      <c r="E26" s="235">
        <f>E27</f>
        <v>2886.51</v>
      </c>
      <c r="F26" s="235">
        <f t="shared" ref="F26:G26" si="5">F27</f>
        <v>9600</v>
      </c>
      <c r="G26" s="235">
        <f t="shared" si="5"/>
        <v>9700</v>
      </c>
    </row>
    <row r="27" spans="1:7" ht="41.25" customHeight="1" x14ac:dyDescent="0.3">
      <c r="A27" s="231" t="s">
        <v>238</v>
      </c>
      <c r="B27" s="237" t="s">
        <v>705</v>
      </c>
      <c r="C27" s="236" t="s">
        <v>239</v>
      </c>
      <c r="D27" s="237" t="s">
        <v>104</v>
      </c>
      <c r="E27" s="235">
        <v>2886.51</v>
      </c>
      <c r="F27" s="235">
        <v>9600</v>
      </c>
      <c r="G27" s="235">
        <v>9700</v>
      </c>
    </row>
    <row r="28" spans="1:7" ht="20.25" x14ac:dyDescent="0.3">
      <c r="A28" s="228" t="s">
        <v>240</v>
      </c>
      <c r="B28" s="269" t="s">
        <v>241</v>
      </c>
      <c r="C28" s="238"/>
      <c r="D28" s="238"/>
      <c r="E28" s="230" t="e">
        <f>E29+E53+E82+E123+E150+E118</f>
        <v>#REF!</v>
      </c>
      <c r="F28" s="230">
        <f>F29+F53+F82+F123+F150+F118</f>
        <v>12495919.75</v>
      </c>
      <c r="G28" s="230">
        <f>G29+G53+G82+G123+G150+G118</f>
        <v>11519285</v>
      </c>
    </row>
    <row r="29" spans="1:7" ht="43.5" customHeight="1" x14ac:dyDescent="0.25">
      <c r="A29" s="223" t="s">
        <v>242</v>
      </c>
      <c r="B29" s="268" t="s">
        <v>243</v>
      </c>
      <c r="C29" s="239"/>
      <c r="D29" s="239"/>
      <c r="E29" s="240">
        <f>E30+E33+E36+E41+E45+E49</f>
        <v>4769260.7</v>
      </c>
      <c r="F29" s="240">
        <f t="shared" ref="F29" si="6">F30+F33+F36+F41+F45+F49</f>
        <v>5368878</v>
      </c>
      <c r="G29" s="240">
        <f>G30+G33+G36+G41+G45+G49</f>
        <v>5291278</v>
      </c>
    </row>
    <row r="30" spans="1:7" ht="20.25" x14ac:dyDescent="0.25">
      <c r="A30" s="241" t="s">
        <v>244</v>
      </c>
      <c r="B30" s="267" t="s">
        <v>245</v>
      </c>
      <c r="C30" s="242"/>
      <c r="D30" s="242"/>
      <c r="E30" s="243">
        <f>E31</f>
        <v>1340668.28</v>
      </c>
      <c r="F30" s="243">
        <f t="shared" ref="F30:G31" si="7">F31</f>
        <v>1396936.63</v>
      </c>
      <c r="G30" s="243">
        <f t="shared" si="7"/>
        <v>1396936.63</v>
      </c>
    </row>
    <row r="31" spans="1:7" ht="104.25" customHeight="1" x14ac:dyDescent="0.25">
      <c r="A31" s="241" t="s">
        <v>235</v>
      </c>
      <c r="B31" s="267" t="s">
        <v>245</v>
      </c>
      <c r="C31" s="267" t="s">
        <v>237</v>
      </c>
      <c r="D31" s="242"/>
      <c r="E31" s="243">
        <f>E32</f>
        <v>1340668.28</v>
      </c>
      <c r="F31" s="243">
        <f t="shared" si="7"/>
        <v>1396936.63</v>
      </c>
      <c r="G31" s="243">
        <f t="shared" si="7"/>
        <v>1396936.63</v>
      </c>
    </row>
    <row r="32" spans="1:7" ht="20.25" x14ac:dyDescent="0.25">
      <c r="A32" s="241" t="s">
        <v>97</v>
      </c>
      <c r="B32" s="267" t="s">
        <v>245</v>
      </c>
      <c r="C32" s="267" t="s">
        <v>237</v>
      </c>
      <c r="D32" s="242" t="s">
        <v>61</v>
      </c>
      <c r="E32" s="243">
        <v>1340668.28</v>
      </c>
      <c r="F32" s="243">
        <v>1396936.63</v>
      </c>
      <c r="G32" s="243">
        <v>1396936.63</v>
      </c>
    </row>
    <row r="33" spans="1:7" ht="30.75" customHeight="1" x14ac:dyDescent="0.25">
      <c r="A33" s="241" t="s">
        <v>244</v>
      </c>
      <c r="B33" s="267" t="s">
        <v>246</v>
      </c>
      <c r="C33" s="267"/>
      <c r="D33" s="242"/>
      <c r="E33" s="243">
        <f>E34</f>
        <v>2417392.42</v>
      </c>
      <c r="F33" s="243">
        <f t="shared" ref="F33:G34" si="8">F34</f>
        <v>3476337.37</v>
      </c>
      <c r="G33" s="243">
        <f t="shared" si="8"/>
        <v>3476337.37</v>
      </c>
    </row>
    <row r="34" spans="1:7" ht="83.25" customHeight="1" x14ac:dyDescent="0.25">
      <c r="A34" s="241" t="s">
        <v>235</v>
      </c>
      <c r="B34" s="267" t="s">
        <v>246</v>
      </c>
      <c r="C34" s="267" t="s">
        <v>237</v>
      </c>
      <c r="D34" s="242"/>
      <c r="E34" s="243">
        <f>E35</f>
        <v>2417392.42</v>
      </c>
      <c r="F34" s="243">
        <f t="shared" si="8"/>
        <v>3476337.37</v>
      </c>
      <c r="G34" s="243">
        <f t="shared" si="8"/>
        <v>3476337.37</v>
      </c>
    </row>
    <row r="35" spans="1:7" ht="30.75" customHeight="1" x14ac:dyDescent="0.25">
      <c r="A35" s="241" t="s">
        <v>247</v>
      </c>
      <c r="B35" s="267" t="s">
        <v>246</v>
      </c>
      <c r="C35" s="267" t="s">
        <v>237</v>
      </c>
      <c r="D35" s="242" t="s">
        <v>63</v>
      </c>
      <c r="E35" s="243">
        <v>2417392.42</v>
      </c>
      <c r="F35" s="243">
        <v>3476337.37</v>
      </c>
      <c r="G35" s="243">
        <v>3476337.37</v>
      </c>
    </row>
    <row r="36" spans="1:7" ht="30.75" customHeight="1" x14ac:dyDescent="0.25">
      <c r="A36" s="241" t="s">
        <v>248</v>
      </c>
      <c r="B36" s="267" t="s">
        <v>249</v>
      </c>
      <c r="C36" s="267"/>
      <c r="D36" s="242"/>
      <c r="E36" s="243">
        <f>E37+E39</f>
        <v>810000</v>
      </c>
      <c r="F36" s="243">
        <f t="shared" ref="F36:G36" si="9">F37+F39</f>
        <v>343600</v>
      </c>
      <c r="G36" s="243">
        <f t="shared" si="9"/>
        <v>266000</v>
      </c>
    </row>
    <row r="37" spans="1:7" ht="20.25" x14ac:dyDescent="0.25">
      <c r="A37" s="244" t="s">
        <v>250</v>
      </c>
      <c r="B37" s="267" t="s">
        <v>249</v>
      </c>
      <c r="C37" s="267" t="s">
        <v>239</v>
      </c>
      <c r="D37" s="242"/>
      <c r="E37" s="243">
        <f>E38</f>
        <v>782000</v>
      </c>
      <c r="F37" s="243">
        <f t="shared" ref="F37:G37" si="10">F38</f>
        <v>328600</v>
      </c>
      <c r="G37" s="243">
        <f t="shared" si="10"/>
        <v>251000</v>
      </c>
    </row>
    <row r="38" spans="1:7" ht="20.25" x14ac:dyDescent="0.25">
      <c r="A38" s="241" t="s">
        <v>247</v>
      </c>
      <c r="B38" s="267" t="s">
        <v>249</v>
      </c>
      <c r="C38" s="267" t="s">
        <v>239</v>
      </c>
      <c r="D38" s="242" t="s">
        <v>63</v>
      </c>
      <c r="E38" s="243">
        <v>782000</v>
      </c>
      <c r="F38" s="243">
        <v>328600</v>
      </c>
      <c r="G38" s="243">
        <v>251000</v>
      </c>
    </row>
    <row r="39" spans="1:7" ht="36" customHeight="1" x14ac:dyDescent="0.25">
      <c r="A39" s="244" t="s">
        <v>180</v>
      </c>
      <c r="B39" s="267" t="s">
        <v>249</v>
      </c>
      <c r="C39" s="267" t="s">
        <v>252</v>
      </c>
      <c r="D39" s="242"/>
      <c r="E39" s="243">
        <f>E40</f>
        <v>28000</v>
      </c>
      <c r="F39" s="243">
        <f>F40</f>
        <v>15000</v>
      </c>
      <c r="G39" s="243">
        <f>G40</f>
        <v>15000</v>
      </c>
    </row>
    <row r="40" spans="1:7" ht="20.25" x14ac:dyDescent="0.25">
      <c r="A40" s="241" t="s">
        <v>247</v>
      </c>
      <c r="B40" s="267" t="s">
        <v>253</v>
      </c>
      <c r="C40" s="267" t="s">
        <v>252</v>
      </c>
      <c r="D40" s="242" t="s">
        <v>63</v>
      </c>
      <c r="E40" s="243">
        <v>28000</v>
      </c>
      <c r="F40" s="243">
        <v>15000</v>
      </c>
      <c r="G40" s="243">
        <v>15000</v>
      </c>
    </row>
    <row r="41" spans="1:7" ht="40.5" x14ac:dyDescent="0.3">
      <c r="A41" s="245" t="s">
        <v>254</v>
      </c>
      <c r="B41" s="268" t="s">
        <v>255</v>
      </c>
      <c r="C41" s="268"/>
      <c r="D41" s="239"/>
      <c r="E41" s="240">
        <f>E42</f>
        <v>30000</v>
      </c>
      <c r="F41" s="240">
        <f t="shared" ref="F41:G43" si="11">F42</f>
        <v>0</v>
      </c>
      <c r="G41" s="240">
        <f t="shared" si="11"/>
        <v>0</v>
      </c>
    </row>
    <row r="42" spans="1:7" ht="81" x14ac:dyDescent="0.25">
      <c r="A42" s="227" t="s">
        <v>385</v>
      </c>
      <c r="B42" s="268" t="s">
        <v>257</v>
      </c>
      <c r="C42" s="268"/>
      <c r="D42" s="239"/>
      <c r="E42" s="240">
        <f>E43</f>
        <v>30000</v>
      </c>
      <c r="F42" s="240">
        <f t="shared" si="11"/>
        <v>0</v>
      </c>
      <c r="G42" s="240">
        <f t="shared" si="11"/>
        <v>0</v>
      </c>
    </row>
    <row r="43" spans="1:7" ht="39" customHeight="1" x14ac:dyDescent="0.25">
      <c r="A43" s="244" t="s">
        <v>250</v>
      </c>
      <c r="B43" s="268" t="s">
        <v>257</v>
      </c>
      <c r="C43" s="267" t="s">
        <v>239</v>
      </c>
      <c r="D43" s="242"/>
      <c r="E43" s="243">
        <f>E44</f>
        <v>30000</v>
      </c>
      <c r="F43" s="243">
        <f t="shared" si="11"/>
        <v>0</v>
      </c>
      <c r="G43" s="243">
        <f t="shared" si="11"/>
        <v>0</v>
      </c>
    </row>
    <row r="44" spans="1:7" ht="20.25" x14ac:dyDescent="0.25">
      <c r="A44" s="241" t="s">
        <v>129</v>
      </c>
      <c r="B44" s="268" t="s">
        <v>257</v>
      </c>
      <c r="C44" s="267" t="s">
        <v>239</v>
      </c>
      <c r="D44" s="242" t="s">
        <v>130</v>
      </c>
      <c r="E44" s="243">
        <v>30000</v>
      </c>
      <c r="F44" s="243">
        <v>0</v>
      </c>
      <c r="G44" s="243">
        <v>0</v>
      </c>
    </row>
    <row r="45" spans="1:7" ht="20.25" x14ac:dyDescent="0.3">
      <c r="A45" s="245" t="s">
        <v>258</v>
      </c>
      <c r="B45" s="268" t="s">
        <v>259</v>
      </c>
      <c r="C45" s="268"/>
      <c r="D45" s="239"/>
      <c r="E45" s="240">
        <f>E46</f>
        <v>139200</v>
      </c>
      <c r="F45" s="240">
        <f t="shared" ref="F45:G47" si="12">F46</f>
        <v>152004</v>
      </c>
      <c r="G45" s="240">
        <f t="shared" si="12"/>
        <v>152004</v>
      </c>
    </row>
    <row r="46" spans="1:7" ht="52.5" customHeight="1" x14ac:dyDescent="0.25">
      <c r="A46" s="246" t="s">
        <v>260</v>
      </c>
      <c r="B46" s="268" t="s">
        <v>261</v>
      </c>
      <c r="C46" s="268"/>
      <c r="D46" s="239"/>
      <c r="E46" s="240">
        <f>E47</f>
        <v>139200</v>
      </c>
      <c r="F46" s="240">
        <f t="shared" si="12"/>
        <v>152004</v>
      </c>
      <c r="G46" s="240">
        <f t="shared" si="12"/>
        <v>152004</v>
      </c>
    </row>
    <row r="47" spans="1:7" ht="20.25" x14ac:dyDescent="0.25">
      <c r="A47" s="244" t="s">
        <v>250</v>
      </c>
      <c r="B47" s="268" t="s">
        <v>261</v>
      </c>
      <c r="C47" s="267" t="s">
        <v>262</v>
      </c>
      <c r="D47" s="242"/>
      <c r="E47" s="243">
        <f>E48</f>
        <v>139200</v>
      </c>
      <c r="F47" s="243">
        <f t="shared" si="12"/>
        <v>152004</v>
      </c>
      <c r="G47" s="243">
        <f t="shared" si="12"/>
        <v>152004</v>
      </c>
    </row>
    <row r="48" spans="1:7" ht="20.25" x14ac:dyDescent="0.25">
      <c r="A48" s="241" t="s">
        <v>199</v>
      </c>
      <c r="B48" s="268" t="s">
        <v>261</v>
      </c>
      <c r="C48" s="267" t="s">
        <v>262</v>
      </c>
      <c r="D48" s="242" t="s">
        <v>201</v>
      </c>
      <c r="E48" s="243">
        <v>139200</v>
      </c>
      <c r="F48" s="243">
        <v>152004</v>
      </c>
      <c r="G48" s="243">
        <v>152004</v>
      </c>
    </row>
    <row r="49" spans="1:7" ht="20.25" x14ac:dyDescent="0.25">
      <c r="A49" s="247" t="s">
        <v>263</v>
      </c>
      <c r="B49" s="268" t="s">
        <v>264</v>
      </c>
      <c r="C49" s="268"/>
      <c r="D49" s="239"/>
      <c r="E49" s="240">
        <f>E50</f>
        <v>32000</v>
      </c>
      <c r="F49" s="240">
        <f t="shared" ref="F49:G51" si="13">F50</f>
        <v>0</v>
      </c>
      <c r="G49" s="240">
        <f t="shared" si="13"/>
        <v>0</v>
      </c>
    </row>
    <row r="50" spans="1:7" ht="81" x14ac:dyDescent="0.25">
      <c r="A50" s="227" t="s">
        <v>385</v>
      </c>
      <c r="B50" s="268" t="s">
        <v>265</v>
      </c>
      <c r="C50" s="268"/>
      <c r="D50" s="239"/>
      <c r="E50" s="240">
        <f>E51</f>
        <v>32000</v>
      </c>
      <c r="F50" s="240">
        <f t="shared" si="13"/>
        <v>0</v>
      </c>
      <c r="G50" s="240">
        <f t="shared" si="13"/>
        <v>0</v>
      </c>
    </row>
    <row r="51" spans="1:7" ht="20.25" x14ac:dyDescent="0.25">
      <c r="A51" s="244" t="s">
        <v>250</v>
      </c>
      <c r="B51" s="268" t="s">
        <v>265</v>
      </c>
      <c r="C51" s="267" t="s">
        <v>239</v>
      </c>
      <c r="D51" s="242"/>
      <c r="E51" s="243">
        <f>E52</f>
        <v>32000</v>
      </c>
      <c r="F51" s="243">
        <f t="shared" si="13"/>
        <v>0</v>
      </c>
      <c r="G51" s="243">
        <f t="shared" si="13"/>
        <v>0</v>
      </c>
    </row>
    <row r="52" spans="1:7" ht="40.5" x14ac:dyDescent="0.25">
      <c r="A52" s="248" t="s">
        <v>222</v>
      </c>
      <c r="B52" s="268" t="s">
        <v>265</v>
      </c>
      <c r="C52" s="267" t="s">
        <v>239</v>
      </c>
      <c r="D52" s="242" t="s">
        <v>223</v>
      </c>
      <c r="E52" s="243">
        <v>32000</v>
      </c>
      <c r="F52" s="243">
        <v>0</v>
      </c>
      <c r="G52" s="243">
        <v>0</v>
      </c>
    </row>
    <row r="53" spans="1:7" ht="40.5" x14ac:dyDescent="0.25">
      <c r="A53" s="249" t="s">
        <v>266</v>
      </c>
      <c r="B53" s="268" t="s">
        <v>267</v>
      </c>
      <c r="C53" s="268"/>
      <c r="D53" s="239"/>
      <c r="E53" s="240">
        <f>E54+E58+E66+E62</f>
        <v>1878800</v>
      </c>
      <c r="F53" s="240">
        <f t="shared" ref="F53:G53" si="14">F54+F58+F66+F62</f>
        <v>1271771.75</v>
      </c>
      <c r="G53" s="240">
        <f t="shared" si="14"/>
        <v>1088607</v>
      </c>
    </row>
    <row r="54" spans="1:7" ht="40.5" x14ac:dyDescent="0.25">
      <c r="A54" s="249" t="s">
        <v>268</v>
      </c>
      <c r="B54" s="268" t="s">
        <v>269</v>
      </c>
      <c r="C54" s="268"/>
      <c r="D54" s="239"/>
      <c r="E54" s="240">
        <f>E55</f>
        <v>2000</v>
      </c>
      <c r="F54" s="240">
        <f t="shared" ref="F54:G56" si="15">F55</f>
        <v>0</v>
      </c>
      <c r="G54" s="240">
        <f t="shared" si="15"/>
        <v>0</v>
      </c>
    </row>
    <row r="55" spans="1:7" ht="81" x14ac:dyDescent="0.25">
      <c r="A55" s="227" t="s">
        <v>385</v>
      </c>
      <c r="B55" s="268" t="s">
        <v>270</v>
      </c>
      <c r="C55" s="268"/>
      <c r="D55" s="239"/>
      <c r="E55" s="240">
        <f>E56</f>
        <v>2000</v>
      </c>
      <c r="F55" s="240">
        <f t="shared" si="15"/>
        <v>0</v>
      </c>
      <c r="G55" s="240">
        <f t="shared" si="15"/>
        <v>0</v>
      </c>
    </row>
    <row r="56" spans="1:7" ht="20.25" x14ac:dyDescent="0.25">
      <c r="A56" s="244" t="s">
        <v>250</v>
      </c>
      <c r="B56" s="267" t="s">
        <v>270</v>
      </c>
      <c r="C56" s="267" t="s">
        <v>239</v>
      </c>
      <c r="D56" s="242"/>
      <c r="E56" s="243">
        <f>E57</f>
        <v>2000</v>
      </c>
      <c r="F56" s="243">
        <f t="shared" si="15"/>
        <v>0</v>
      </c>
      <c r="G56" s="243">
        <f t="shared" si="15"/>
        <v>0</v>
      </c>
    </row>
    <row r="57" spans="1:7" ht="60.75" x14ac:dyDescent="0.25">
      <c r="A57" s="241" t="s">
        <v>706</v>
      </c>
      <c r="B57" s="267" t="s">
        <v>270</v>
      </c>
      <c r="C57" s="267" t="s">
        <v>239</v>
      </c>
      <c r="D57" s="242" t="s">
        <v>72</v>
      </c>
      <c r="E57" s="243">
        <v>2000</v>
      </c>
      <c r="F57" s="243">
        <v>0</v>
      </c>
      <c r="G57" s="243">
        <v>0</v>
      </c>
    </row>
    <row r="58" spans="1:7" ht="40.5" x14ac:dyDescent="0.25">
      <c r="A58" s="249" t="s">
        <v>271</v>
      </c>
      <c r="B58" s="268" t="s">
        <v>272</v>
      </c>
      <c r="C58" s="268"/>
      <c r="D58" s="239"/>
      <c r="E58" s="240">
        <f>E59</f>
        <v>3000</v>
      </c>
      <c r="F58" s="240">
        <f t="shared" ref="F58:G60" si="16">F59</f>
        <v>0</v>
      </c>
      <c r="G58" s="240">
        <f t="shared" si="16"/>
        <v>0</v>
      </c>
    </row>
    <row r="59" spans="1:7" ht="81" x14ac:dyDescent="0.25">
      <c r="A59" s="227" t="s">
        <v>385</v>
      </c>
      <c r="B59" s="268" t="s">
        <v>273</v>
      </c>
      <c r="C59" s="268"/>
      <c r="D59" s="239"/>
      <c r="E59" s="240">
        <f>E60</f>
        <v>3000</v>
      </c>
      <c r="F59" s="240">
        <f t="shared" si="16"/>
        <v>0</v>
      </c>
      <c r="G59" s="240">
        <f t="shared" si="16"/>
        <v>0</v>
      </c>
    </row>
    <row r="60" spans="1:7" ht="20.25" x14ac:dyDescent="0.25">
      <c r="A60" s="244" t="s">
        <v>250</v>
      </c>
      <c r="B60" s="267" t="s">
        <v>273</v>
      </c>
      <c r="C60" s="267" t="s">
        <v>239</v>
      </c>
      <c r="D60" s="242"/>
      <c r="E60" s="243">
        <f>E61</f>
        <v>3000</v>
      </c>
      <c r="F60" s="243">
        <f t="shared" si="16"/>
        <v>0</v>
      </c>
      <c r="G60" s="243">
        <f t="shared" si="16"/>
        <v>0</v>
      </c>
    </row>
    <row r="61" spans="1:7" ht="20.25" x14ac:dyDescent="0.25">
      <c r="A61" s="241" t="s">
        <v>671</v>
      </c>
      <c r="B61" s="267" t="s">
        <v>273</v>
      </c>
      <c r="C61" s="267" t="s">
        <v>239</v>
      </c>
      <c r="D61" s="242" t="s">
        <v>70</v>
      </c>
      <c r="E61" s="243">
        <v>3000</v>
      </c>
      <c r="F61" s="243">
        <v>0</v>
      </c>
      <c r="G61" s="243">
        <v>0</v>
      </c>
    </row>
    <row r="62" spans="1:7" ht="40.5" x14ac:dyDescent="0.25">
      <c r="A62" s="249" t="s">
        <v>274</v>
      </c>
      <c r="B62" s="268" t="s">
        <v>275</v>
      </c>
      <c r="C62" s="268"/>
      <c r="D62" s="239"/>
      <c r="E62" s="240">
        <f>E63</f>
        <v>6000</v>
      </c>
      <c r="F62" s="240">
        <f t="shared" ref="F62:G64" si="17">F63</f>
        <v>0</v>
      </c>
      <c r="G62" s="240">
        <f t="shared" si="17"/>
        <v>0</v>
      </c>
    </row>
    <row r="63" spans="1:7" ht="81" x14ac:dyDescent="0.25">
      <c r="A63" s="227" t="s">
        <v>385</v>
      </c>
      <c r="B63" s="268" t="s">
        <v>276</v>
      </c>
      <c r="C63" s="268"/>
      <c r="D63" s="239"/>
      <c r="E63" s="240">
        <f>E64</f>
        <v>6000</v>
      </c>
      <c r="F63" s="240">
        <f t="shared" si="17"/>
        <v>0</v>
      </c>
      <c r="G63" s="240">
        <f t="shared" si="17"/>
        <v>0</v>
      </c>
    </row>
    <row r="64" spans="1:7" ht="20.25" x14ac:dyDescent="0.25">
      <c r="A64" s="244" t="s">
        <v>250</v>
      </c>
      <c r="B64" s="267" t="s">
        <v>276</v>
      </c>
      <c r="C64" s="267" t="s">
        <v>239</v>
      </c>
      <c r="D64" s="242"/>
      <c r="E64" s="243">
        <f>E65</f>
        <v>6000</v>
      </c>
      <c r="F64" s="243">
        <f t="shared" si="17"/>
        <v>0</v>
      </c>
      <c r="G64" s="243">
        <f t="shared" si="17"/>
        <v>0</v>
      </c>
    </row>
    <row r="65" spans="1:7" ht="20.25" x14ac:dyDescent="0.25">
      <c r="A65" s="241" t="s">
        <v>295</v>
      </c>
      <c r="B65" s="267" t="s">
        <v>276</v>
      </c>
      <c r="C65" s="267" t="s">
        <v>239</v>
      </c>
      <c r="D65" s="242" t="s">
        <v>76</v>
      </c>
      <c r="E65" s="243">
        <v>6000</v>
      </c>
      <c r="F65" s="243">
        <v>0</v>
      </c>
      <c r="G65" s="243">
        <v>0</v>
      </c>
    </row>
    <row r="66" spans="1:7" ht="40.5" x14ac:dyDescent="0.25">
      <c r="A66" s="250" t="s">
        <v>277</v>
      </c>
      <c r="B66" s="268" t="s">
        <v>278</v>
      </c>
      <c r="C66" s="268"/>
      <c r="D66" s="239"/>
      <c r="E66" s="240">
        <f>E67+E70+E75+E72</f>
        <v>1867800</v>
      </c>
      <c r="F66" s="240">
        <f t="shared" ref="F66:G66" si="18">F67+F70+F75+F72</f>
        <v>1271771.75</v>
      </c>
      <c r="G66" s="240">
        <f t="shared" si="18"/>
        <v>1088607</v>
      </c>
    </row>
    <row r="67" spans="1:7" ht="66" customHeight="1" x14ac:dyDescent="0.25">
      <c r="A67" s="251" t="s">
        <v>279</v>
      </c>
      <c r="B67" s="268" t="s">
        <v>280</v>
      </c>
      <c r="C67" s="268"/>
      <c r="D67" s="239"/>
      <c r="E67" s="240">
        <f>E68</f>
        <v>1442000</v>
      </c>
      <c r="F67" s="240">
        <f t="shared" ref="F67:G68" si="19">F68</f>
        <v>1080000</v>
      </c>
      <c r="G67" s="240">
        <f t="shared" si="19"/>
        <v>1041600</v>
      </c>
    </row>
    <row r="68" spans="1:7" ht="101.25" x14ac:dyDescent="0.25">
      <c r="A68" s="231" t="s">
        <v>235</v>
      </c>
      <c r="B68" s="267" t="s">
        <v>280</v>
      </c>
      <c r="C68" s="267" t="s">
        <v>237</v>
      </c>
      <c r="D68" s="242"/>
      <c r="E68" s="243">
        <f>E69</f>
        <v>1442000</v>
      </c>
      <c r="F68" s="243">
        <f t="shared" si="19"/>
        <v>1080000</v>
      </c>
      <c r="G68" s="243">
        <f t="shared" si="19"/>
        <v>1041600</v>
      </c>
    </row>
    <row r="69" spans="1:7" ht="20.25" x14ac:dyDescent="0.25">
      <c r="A69" s="241" t="s">
        <v>71</v>
      </c>
      <c r="B69" s="267" t="s">
        <v>280</v>
      </c>
      <c r="C69" s="267" t="s">
        <v>237</v>
      </c>
      <c r="D69" s="242" t="s">
        <v>72</v>
      </c>
      <c r="E69" s="243">
        <v>1442000</v>
      </c>
      <c r="F69" s="243">
        <v>1080000</v>
      </c>
      <c r="G69" s="243">
        <v>1041600</v>
      </c>
    </row>
    <row r="70" spans="1:7" ht="63.75" customHeight="1" x14ac:dyDescent="0.25">
      <c r="A70" s="246" t="s">
        <v>183</v>
      </c>
      <c r="B70" s="268" t="s">
        <v>281</v>
      </c>
      <c r="C70" s="268"/>
      <c r="D70" s="239"/>
      <c r="E70" s="240">
        <f>E71</f>
        <v>323000</v>
      </c>
      <c r="F70" s="240">
        <f t="shared" ref="F70:G70" si="20">F71</f>
        <v>191771.75</v>
      </c>
      <c r="G70" s="240">
        <f t="shared" si="20"/>
        <v>47007</v>
      </c>
    </row>
    <row r="71" spans="1:7" ht="20.25" x14ac:dyDescent="0.25">
      <c r="A71" s="244" t="s">
        <v>250</v>
      </c>
      <c r="B71" s="267" t="s">
        <v>281</v>
      </c>
      <c r="C71" s="267" t="s">
        <v>239</v>
      </c>
      <c r="D71" s="242"/>
      <c r="E71" s="243">
        <v>323000</v>
      </c>
      <c r="F71" s="243">
        <v>191771.75</v>
      </c>
      <c r="G71" s="243">
        <v>47007</v>
      </c>
    </row>
    <row r="72" spans="1:7" ht="20.25" x14ac:dyDescent="0.25">
      <c r="A72" s="244" t="s">
        <v>180</v>
      </c>
      <c r="B72" s="267" t="s">
        <v>384</v>
      </c>
      <c r="C72" s="267" t="s">
        <v>252</v>
      </c>
      <c r="D72" s="242"/>
      <c r="E72" s="243">
        <f>E73</f>
        <v>800</v>
      </c>
      <c r="F72" s="243">
        <f t="shared" ref="F72:G72" si="21">F73</f>
        <v>0</v>
      </c>
      <c r="G72" s="243">
        <f t="shared" si="21"/>
        <v>0</v>
      </c>
    </row>
    <row r="73" spans="1:7" ht="20.25" x14ac:dyDescent="0.25">
      <c r="A73" s="241" t="s">
        <v>71</v>
      </c>
      <c r="B73" s="267" t="s">
        <v>384</v>
      </c>
      <c r="C73" s="267" t="s">
        <v>252</v>
      </c>
      <c r="D73" s="242" t="s">
        <v>72</v>
      </c>
      <c r="E73" s="243">
        <v>800</v>
      </c>
      <c r="F73" s="243">
        <v>0</v>
      </c>
      <c r="G73" s="243">
        <v>0</v>
      </c>
    </row>
    <row r="74" spans="1:7" ht="40.5" x14ac:dyDescent="0.25">
      <c r="A74" s="223" t="s">
        <v>282</v>
      </c>
      <c r="B74" s="268" t="s">
        <v>278</v>
      </c>
      <c r="C74" s="267"/>
      <c r="D74" s="242"/>
      <c r="E74" s="240">
        <f>E75</f>
        <v>102000</v>
      </c>
      <c r="F74" s="240">
        <f t="shared" ref="F74:G75" si="22">F75</f>
        <v>0</v>
      </c>
      <c r="G74" s="240">
        <f t="shared" si="22"/>
        <v>0</v>
      </c>
    </row>
    <row r="75" spans="1:7" ht="81" x14ac:dyDescent="0.25">
      <c r="A75" s="227" t="s">
        <v>385</v>
      </c>
      <c r="B75" s="268" t="s">
        <v>283</v>
      </c>
      <c r="C75" s="268"/>
      <c r="D75" s="239"/>
      <c r="E75" s="240">
        <f>E76</f>
        <v>102000</v>
      </c>
      <c r="F75" s="240">
        <f t="shared" si="22"/>
        <v>0</v>
      </c>
      <c r="G75" s="240">
        <f t="shared" si="22"/>
        <v>0</v>
      </c>
    </row>
    <row r="76" spans="1:7" ht="27.75" customHeight="1" x14ac:dyDescent="0.25">
      <c r="A76" s="244" t="s">
        <v>250</v>
      </c>
      <c r="B76" s="267" t="s">
        <v>283</v>
      </c>
      <c r="C76" s="267" t="s">
        <v>239</v>
      </c>
      <c r="D76" s="242" t="s">
        <v>72</v>
      </c>
      <c r="E76" s="243">
        <f>E77</f>
        <v>102000</v>
      </c>
      <c r="F76" s="243">
        <v>0</v>
      </c>
      <c r="G76" s="243">
        <v>0</v>
      </c>
    </row>
    <row r="77" spans="1:7" ht="20.25" hidden="1" x14ac:dyDescent="0.25">
      <c r="A77" s="241" t="s">
        <v>71</v>
      </c>
      <c r="B77" s="267" t="s">
        <v>283</v>
      </c>
      <c r="C77" s="267" t="s">
        <v>239</v>
      </c>
      <c r="D77" s="242" t="s">
        <v>72</v>
      </c>
      <c r="E77" s="243">
        <v>102000</v>
      </c>
      <c r="F77" s="243">
        <v>63000</v>
      </c>
      <c r="G77" s="243">
        <v>33000</v>
      </c>
    </row>
    <row r="78" spans="1:7" ht="40.5" hidden="1" x14ac:dyDescent="0.25">
      <c r="A78" s="250" t="s">
        <v>284</v>
      </c>
      <c r="B78" s="268" t="s">
        <v>285</v>
      </c>
      <c r="C78" s="268"/>
      <c r="D78" s="239"/>
      <c r="E78" s="240">
        <f>E80</f>
        <v>0</v>
      </c>
      <c r="F78" s="240">
        <f t="shared" ref="F78:G78" si="23">F80</f>
        <v>0</v>
      </c>
      <c r="G78" s="240">
        <f t="shared" si="23"/>
        <v>0</v>
      </c>
    </row>
    <row r="79" spans="1:7" ht="81" hidden="1" x14ac:dyDescent="0.25">
      <c r="A79" s="227" t="s">
        <v>286</v>
      </c>
      <c r="B79" s="268" t="s">
        <v>287</v>
      </c>
      <c r="C79" s="268"/>
      <c r="D79" s="239"/>
      <c r="E79" s="240">
        <f>E80</f>
        <v>0</v>
      </c>
      <c r="F79" s="240">
        <f t="shared" ref="F79:G80" si="24">F80</f>
        <v>0</v>
      </c>
      <c r="G79" s="240">
        <f t="shared" si="24"/>
        <v>0</v>
      </c>
    </row>
    <row r="80" spans="1:7" ht="20.25" hidden="1" x14ac:dyDescent="0.25">
      <c r="A80" s="244" t="s">
        <v>250</v>
      </c>
      <c r="B80" s="267" t="s">
        <v>287</v>
      </c>
      <c r="C80" s="267" t="s">
        <v>239</v>
      </c>
      <c r="D80" s="242"/>
      <c r="E80" s="243">
        <f>E81</f>
        <v>0</v>
      </c>
      <c r="F80" s="243">
        <f t="shared" si="24"/>
        <v>0</v>
      </c>
      <c r="G80" s="243">
        <f t="shared" si="24"/>
        <v>0</v>
      </c>
    </row>
    <row r="81" spans="1:7" ht="47.25" hidden="1" customHeight="1" x14ac:dyDescent="0.25">
      <c r="A81" s="241" t="s">
        <v>288</v>
      </c>
      <c r="B81" s="267" t="s">
        <v>287</v>
      </c>
      <c r="C81" s="267" t="s">
        <v>239</v>
      </c>
      <c r="D81" s="242" t="s">
        <v>289</v>
      </c>
      <c r="E81" s="243"/>
      <c r="F81" s="243"/>
      <c r="G81" s="243"/>
    </row>
    <row r="82" spans="1:7" ht="51" customHeight="1" x14ac:dyDescent="0.25">
      <c r="A82" s="250" t="s">
        <v>290</v>
      </c>
      <c r="B82" s="268" t="s">
        <v>291</v>
      </c>
      <c r="C82" s="268"/>
      <c r="D82" s="239"/>
      <c r="E82" s="240">
        <f>E83</f>
        <v>1272700</v>
      </c>
      <c r="F82" s="240">
        <f t="shared" ref="F82:G82" si="25">F83</f>
        <v>1386830</v>
      </c>
      <c r="G82" s="240">
        <f t="shared" si="25"/>
        <v>1497860</v>
      </c>
    </row>
    <row r="83" spans="1:7" ht="57.75" customHeight="1" x14ac:dyDescent="0.25">
      <c r="A83" s="250" t="s">
        <v>292</v>
      </c>
      <c r="B83" s="268" t="s">
        <v>293</v>
      </c>
      <c r="C83" s="268"/>
      <c r="D83" s="239"/>
      <c r="E83" s="240">
        <f>E84+E87+E104</f>
        <v>1272700</v>
      </c>
      <c r="F83" s="240">
        <f>F84+F87+F104</f>
        <v>1386830</v>
      </c>
      <c r="G83" s="240">
        <f>G84+G87+G104</f>
        <v>1497860</v>
      </c>
    </row>
    <row r="84" spans="1:7" ht="81" x14ac:dyDescent="0.25">
      <c r="A84" s="227" t="s">
        <v>385</v>
      </c>
      <c r="B84" s="268" t="s">
        <v>294</v>
      </c>
      <c r="C84" s="268"/>
      <c r="D84" s="239"/>
      <c r="E84" s="240">
        <f>E85</f>
        <v>577300</v>
      </c>
      <c r="F84" s="240">
        <f t="shared" ref="F84:G85" si="26">F85</f>
        <v>641830</v>
      </c>
      <c r="G84" s="240">
        <f t="shared" si="26"/>
        <v>702860</v>
      </c>
    </row>
    <row r="85" spans="1:7" ht="20.25" x14ac:dyDescent="0.25">
      <c r="A85" s="244" t="s">
        <v>250</v>
      </c>
      <c r="B85" s="267" t="s">
        <v>294</v>
      </c>
      <c r="C85" s="267" t="s">
        <v>239</v>
      </c>
      <c r="D85" s="242"/>
      <c r="E85" s="243">
        <f>E86</f>
        <v>577300</v>
      </c>
      <c r="F85" s="243">
        <f t="shared" si="26"/>
        <v>641830</v>
      </c>
      <c r="G85" s="243">
        <f t="shared" si="26"/>
        <v>702860</v>
      </c>
    </row>
    <row r="86" spans="1:7" ht="34.5" customHeight="1" x14ac:dyDescent="0.25">
      <c r="A86" s="241" t="s">
        <v>295</v>
      </c>
      <c r="B86" s="267" t="s">
        <v>294</v>
      </c>
      <c r="C86" s="267" t="s">
        <v>239</v>
      </c>
      <c r="D86" s="242" t="s">
        <v>76</v>
      </c>
      <c r="E86" s="243">
        <v>577300</v>
      </c>
      <c r="F86" s="243">
        <v>641830</v>
      </c>
      <c r="G86" s="243">
        <v>702860</v>
      </c>
    </row>
    <row r="87" spans="1:7" ht="81" x14ac:dyDescent="0.25">
      <c r="A87" s="227" t="s">
        <v>385</v>
      </c>
      <c r="B87" s="268" t="s">
        <v>296</v>
      </c>
      <c r="C87" s="268"/>
      <c r="D87" s="239"/>
      <c r="E87" s="240">
        <f>E88</f>
        <v>120000</v>
      </c>
      <c r="F87" s="240">
        <f t="shared" ref="F87:G88" si="27">F88</f>
        <v>600000</v>
      </c>
      <c r="G87" s="240">
        <f t="shared" si="27"/>
        <v>650000</v>
      </c>
    </row>
    <row r="88" spans="1:7" ht="20.25" x14ac:dyDescent="0.25">
      <c r="A88" s="244" t="s">
        <v>250</v>
      </c>
      <c r="B88" s="267" t="s">
        <v>296</v>
      </c>
      <c r="C88" s="267" t="s">
        <v>239</v>
      </c>
      <c r="D88" s="242"/>
      <c r="E88" s="243">
        <f>E89</f>
        <v>120000</v>
      </c>
      <c r="F88" s="243">
        <f t="shared" si="27"/>
        <v>600000</v>
      </c>
      <c r="G88" s="243">
        <f t="shared" si="27"/>
        <v>650000</v>
      </c>
    </row>
    <row r="89" spans="1:7" ht="35.25" customHeight="1" x14ac:dyDescent="0.25">
      <c r="A89" s="241" t="s">
        <v>295</v>
      </c>
      <c r="B89" s="267" t="s">
        <v>296</v>
      </c>
      <c r="C89" s="267" t="s">
        <v>239</v>
      </c>
      <c r="D89" s="242" t="s">
        <v>76</v>
      </c>
      <c r="E89" s="243">
        <v>120000</v>
      </c>
      <c r="F89" s="243">
        <v>600000</v>
      </c>
      <c r="G89" s="243">
        <v>650000</v>
      </c>
    </row>
    <row r="90" spans="1:7" ht="20.25" hidden="1" x14ac:dyDescent="0.25">
      <c r="A90" s="250" t="s">
        <v>297</v>
      </c>
      <c r="B90" s="268" t="s">
        <v>298</v>
      </c>
      <c r="C90" s="268"/>
      <c r="D90" s="239"/>
      <c r="E90" s="240">
        <f>E92</f>
        <v>0</v>
      </c>
      <c r="F90" s="240">
        <f t="shared" ref="F90:G90" si="28">F92</f>
        <v>0</v>
      </c>
      <c r="G90" s="240">
        <f t="shared" si="28"/>
        <v>0</v>
      </c>
    </row>
    <row r="91" spans="1:7" ht="81" hidden="1" x14ac:dyDescent="0.25">
      <c r="A91" s="227" t="s">
        <v>286</v>
      </c>
      <c r="B91" s="268" t="s">
        <v>299</v>
      </c>
      <c r="C91" s="268"/>
      <c r="D91" s="239"/>
      <c r="E91" s="240">
        <f>E92</f>
        <v>0</v>
      </c>
      <c r="F91" s="240">
        <f t="shared" ref="F91:G92" si="29">F92</f>
        <v>0</v>
      </c>
      <c r="G91" s="240">
        <f t="shared" si="29"/>
        <v>0</v>
      </c>
    </row>
    <row r="92" spans="1:7" ht="20.25" hidden="1" x14ac:dyDescent="0.25">
      <c r="A92" s="244" t="s">
        <v>250</v>
      </c>
      <c r="B92" s="267" t="s">
        <v>294</v>
      </c>
      <c r="C92" s="267" t="s">
        <v>239</v>
      </c>
      <c r="D92" s="242"/>
      <c r="E92" s="243">
        <f>E93</f>
        <v>0</v>
      </c>
      <c r="F92" s="243">
        <f t="shared" si="29"/>
        <v>0</v>
      </c>
      <c r="G92" s="243">
        <f t="shared" si="29"/>
        <v>0</v>
      </c>
    </row>
    <row r="93" spans="1:7" ht="20.25" hidden="1" x14ac:dyDescent="0.25">
      <c r="A93" s="241" t="s">
        <v>295</v>
      </c>
      <c r="B93" s="267" t="s">
        <v>294</v>
      </c>
      <c r="C93" s="267" t="s">
        <v>239</v>
      </c>
      <c r="D93" s="242" t="s">
        <v>76</v>
      </c>
      <c r="E93" s="243"/>
      <c r="F93" s="243"/>
      <c r="G93" s="243"/>
    </row>
    <row r="94" spans="1:7" ht="81" hidden="1" x14ac:dyDescent="0.25">
      <c r="A94" s="227" t="s">
        <v>300</v>
      </c>
      <c r="B94" s="268" t="s">
        <v>296</v>
      </c>
      <c r="C94" s="268"/>
      <c r="D94" s="239"/>
      <c r="E94" s="240">
        <f>E95</f>
        <v>0</v>
      </c>
      <c r="F94" s="240">
        <f t="shared" ref="F94:G94" si="30">F95</f>
        <v>0</v>
      </c>
      <c r="G94" s="240">
        <f t="shared" si="30"/>
        <v>0</v>
      </c>
    </row>
    <row r="95" spans="1:7" ht="20.25" hidden="1" x14ac:dyDescent="0.25">
      <c r="A95" s="244" t="s">
        <v>250</v>
      </c>
      <c r="B95" s="267" t="s">
        <v>296</v>
      </c>
      <c r="C95" s="267" t="s">
        <v>239</v>
      </c>
      <c r="D95" s="242"/>
      <c r="E95" s="243"/>
      <c r="F95" s="243"/>
      <c r="G95" s="243"/>
    </row>
    <row r="96" spans="1:7" ht="20.25" hidden="1" x14ac:dyDescent="0.25">
      <c r="A96" s="241" t="s">
        <v>295</v>
      </c>
      <c r="B96" s="267" t="s">
        <v>294</v>
      </c>
      <c r="C96" s="267" t="s">
        <v>239</v>
      </c>
      <c r="D96" s="242" t="s">
        <v>76</v>
      </c>
      <c r="E96" s="243"/>
      <c r="F96" s="243"/>
      <c r="G96" s="243"/>
    </row>
    <row r="97" spans="1:7" ht="81" hidden="1" x14ac:dyDescent="0.25">
      <c r="A97" s="227" t="s">
        <v>286</v>
      </c>
      <c r="B97" s="268" t="s">
        <v>296</v>
      </c>
      <c r="C97" s="268"/>
      <c r="D97" s="239"/>
      <c r="E97" s="240">
        <f>E98</f>
        <v>0</v>
      </c>
      <c r="F97" s="240">
        <f t="shared" ref="F97:G98" si="31">F98</f>
        <v>0</v>
      </c>
      <c r="G97" s="240">
        <f t="shared" si="31"/>
        <v>0</v>
      </c>
    </row>
    <row r="98" spans="1:7" ht="20.25" hidden="1" x14ac:dyDescent="0.25">
      <c r="A98" s="244" t="s">
        <v>250</v>
      </c>
      <c r="B98" s="267" t="s">
        <v>296</v>
      </c>
      <c r="C98" s="267" t="s">
        <v>239</v>
      </c>
      <c r="D98" s="242"/>
      <c r="E98" s="243">
        <f>E99</f>
        <v>0</v>
      </c>
      <c r="F98" s="243">
        <f t="shared" si="31"/>
        <v>0</v>
      </c>
      <c r="G98" s="243">
        <f t="shared" si="31"/>
        <v>0</v>
      </c>
    </row>
    <row r="99" spans="1:7" ht="20.25" hidden="1" x14ac:dyDescent="0.25">
      <c r="A99" s="241" t="s">
        <v>295</v>
      </c>
      <c r="B99" s="267" t="s">
        <v>296</v>
      </c>
      <c r="C99" s="267" t="s">
        <v>239</v>
      </c>
      <c r="D99" s="242" t="s">
        <v>76</v>
      </c>
      <c r="E99" s="243"/>
      <c r="F99" s="243"/>
      <c r="G99" s="243"/>
    </row>
    <row r="100" spans="1:7" ht="20.25" hidden="1" x14ac:dyDescent="0.25">
      <c r="A100" s="250" t="s">
        <v>297</v>
      </c>
      <c r="B100" s="268" t="s">
        <v>298</v>
      </c>
      <c r="C100" s="268"/>
      <c r="D100" s="239"/>
      <c r="E100" s="240">
        <f>E102</f>
        <v>0</v>
      </c>
      <c r="F100" s="240">
        <f t="shared" ref="F100:G100" si="32">F102</f>
        <v>0</v>
      </c>
      <c r="G100" s="240">
        <f t="shared" si="32"/>
        <v>0</v>
      </c>
    </row>
    <row r="101" spans="1:7" ht="81" hidden="1" x14ac:dyDescent="0.25">
      <c r="A101" s="227" t="s">
        <v>286</v>
      </c>
      <c r="B101" s="268" t="s">
        <v>299</v>
      </c>
      <c r="C101" s="268"/>
      <c r="D101" s="239"/>
      <c r="E101" s="240">
        <f>E102</f>
        <v>0</v>
      </c>
      <c r="F101" s="240">
        <f t="shared" ref="F101:G102" si="33">F102</f>
        <v>0</v>
      </c>
      <c r="G101" s="240">
        <f t="shared" si="33"/>
        <v>0</v>
      </c>
    </row>
    <row r="102" spans="1:7" ht="20.25" hidden="1" x14ac:dyDescent="0.25">
      <c r="A102" s="244" t="s">
        <v>250</v>
      </c>
      <c r="B102" s="267" t="s">
        <v>299</v>
      </c>
      <c r="C102" s="267" t="s">
        <v>239</v>
      </c>
      <c r="D102" s="242"/>
      <c r="E102" s="243">
        <f>E103</f>
        <v>0</v>
      </c>
      <c r="F102" s="243">
        <f t="shared" si="33"/>
        <v>0</v>
      </c>
      <c r="G102" s="243">
        <f t="shared" si="33"/>
        <v>0</v>
      </c>
    </row>
    <row r="103" spans="1:7" ht="20.25" hidden="1" x14ac:dyDescent="0.25">
      <c r="A103" s="241" t="s">
        <v>295</v>
      </c>
      <c r="B103" s="267" t="s">
        <v>296</v>
      </c>
      <c r="C103" s="267" t="s">
        <v>239</v>
      </c>
      <c r="D103" s="242" t="s">
        <v>76</v>
      </c>
      <c r="E103" s="243"/>
      <c r="F103" s="243"/>
      <c r="G103" s="243"/>
    </row>
    <row r="104" spans="1:7" ht="81" x14ac:dyDescent="0.25">
      <c r="A104" s="227" t="s">
        <v>385</v>
      </c>
      <c r="B104" s="268" t="s">
        <v>301</v>
      </c>
      <c r="C104" s="268"/>
      <c r="D104" s="239"/>
      <c r="E104" s="240">
        <f>E105</f>
        <v>575400</v>
      </c>
      <c r="F104" s="240">
        <f t="shared" ref="F104:G105" si="34">F105</f>
        <v>145000</v>
      </c>
      <c r="G104" s="240">
        <f t="shared" si="34"/>
        <v>145000</v>
      </c>
    </row>
    <row r="105" spans="1:7" ht="20.25" x14ac:dyDescent="0.25">
      <c r="A105" s="244" t="s">
        <v>250</v>
      </c>
      <c r="B105" s="267" t="s">
        <v>301</v>
      </c>
      <c r="C105" s="267" t="s">
        <v>239</v>
      </c>
      <c r="D105" s="242"/>
      <c r="E105" s="243">
        <f>E106</f>
        <v>575400</v>
      </c>
      <c r="F105" s="243">
        <f t="shared" si="34"/>
        <v>145000</v>
      </c>
      <c r="G105" s="243">
        <f t="shared" si="34"/>
        <v>145000</v>
      </c>
    </row>
    <row r="106" spans="1:7" ht="20.25" x14ac:dyDescent="0.25">
      <c r="A106" s="241" t="s">
        <v>295</v>
      </c>
      <c r="B106" s="267" t="s">
        <v>301</v>
      </c>
      <c r="C106" s="267" t="s">
        <v>239</v>
      </c>
      <c r="D106" s="242" t="s">
        <v>76</v>
      </c>
      <c r="E106" s="243">
        <v>575400</v>
      </c>
      <c r="F106" s="243">
        <v>145000</v>
      </c>
      <c r="G106" s="243">
        <v>145000</v>
      </c>
    </row>
    <row r="107" spans="1:7" ht="81" hidden="1" x14ac:dyDescent="0.25">
      <c r="A107" s="227" t="s">
        <v>256</v>
      </c>
      <c r="B107" s="268" t="s">
        <v>296</v>
      </c>
      <c r="C107" s="268"/>
      <c r="D107" s="239"/>
      <c r="E107" s="240">
        <f>E108</f>
        <v>0</v>
      </c>
      <c r="F107" s="240">
        <f t="shared" ref="F107:G108" si="35">F108</f>
        <v>0</v>
      </c>
      <c r="G107" s="240">
        <f t="shared" si="35"/>
        <v>0</v>
      </c>
    </row>
    <row r="108" spans="1:7" ht="20.25" hidden="1" x14ac:dyDescent="0.25">
      <c r="A108" s="244" t="s">
        <v>250</v>
      </c>
      <c r="B108" s="267" t="s">
        <v>296</v>
      </c>
      <c r="C108" s="267" t="s">
        <v>239</v>
      </c>
      <c r="D108" s="242"/>
      <c r="E108" s="243">
        <f>E109</f>
        <v>0</v>
      </c>
      <c r="F108" s="243">
        <f t="shared" si="35"/>
        <v>0</v>
      </c>
      <c r="G108" s="243">
        <f t="shared" si="35"/>
        <v>0</v>
      </c>
    </row>
    <row r="109" spans="1:7" ht="20.25" hidden="1" x14ac:dyDescent="0.25">
      <c r="A109" s="241" t="s">
        <v>295</v>
      </c>
      <c r="B109" s="267" t="s">
        <v>296</v>
      </c>
      <c r="C109" s="267" t="s">
        <v>239</v>
      </c>
      <c r="D109" s="242" t="s">
        <v>76</v>
      </c>
      <c r="E109" s="243"/>
      <c r="F109" s="243"/>
      <c r="G109" s="243"/>
    </row>
    <row r="110" spans="1:7" ht="20.25" hidden="1" x14ac:dyDescent="0.25">
      <c r="A110" s="250" t="s">
        <v>297</v>
      </c>
      <c r="B110" s="268" t="s">
        <v>298</v>
      </c>
      <c r="C110" s="268"/>
      <c r="D110" s="239"/>
      <c r="E110" s="240">
        <f>E112</f>
        <v>0</v>
      </c>
      <c r="F110" s="240">
        <f t="shared" ref="F110:G110" si="36">F112</f>
        <v>0</v>
      </c>
      <c r="G110" s="240">
        <f t="shared" si="36"/>
        <v>0</v>
      </c>
    </row>
    <row r="111" spans="1:7" ht="81" hidden="1" x14ac:dyDescent="0.25">
      <c r="A111" s="227" t="s">
        <v>256</v>
      </c>
      <c r="B111" s="268" t="s">
        <v>299</v>
      </c>
      <c r="C111" s="268"/>
      <c r="D111" s="239"/>
      <c r="E111" s="240">
        <f>E112</f>
        <v>0</v>
      </c>
      <c r="F111" s="240">
        <f t="shared" ref="F111:G112" si="37">F112</f>
        <v>0</v>
      </c>
      <c r="G111" s="240">
        <f t="shared" si="37"/>
        <v>0</v>
      </c>
    </row>
    <row r="112" spans="1:7" ht="20.25" hidden="1" x14ac:dyDescent="0.25">
      <c r="A112" s="244" t="s">
        <v>250</v>
      </c>
      <c r="B112" s="267" t="s">
        <v>299</v>
      </c>
      <c r="C112" s="267" t="s">
        <v>239</v>
      </c>
      <c r="D112" s="242"/>
      <c r="E112" s="243">
        <f>E113</f>
        <v>0</v>
      </c>
      <c r="F112" s="243">
        <f t="shared" si="37"/>
        <v>0</v>
      </c>
      <c r="G112" s="243">
        <f t="shared" si="37"/>
        <v>0</v>
      </c>
    </row>
    <row r="113" spans="1:7" ht="20.25" hidden="1" x14ac:dyDescent="0.25">
      <c r="A113" s="241" t="s">
        <v>295</v>
      </c>
      <c r="B113" s="267" t="s">
        <v>301</v>
      </c>
      <c r="C113" s="267" t="s">
        <v>239</v>
      </c>
      <c r="D113" s="242" t="s">
        <v>76</v>
      </c>
      <c r="E113" s="243">
        <v>0</v>
      </c>
      <c r="F113" s="243">
        <v>0</v>
      </c>
      <c r="G113" s="243">
        <v>0</v>
      </c>
    </row>
    <row r="114" spans="1:7" ht="40.5" hidden="1" x14ac:dyDescent="0.25">
      <c r="A114" s="250" t="s">
        <v>302</v>
      </c>
      <c r="B114" s="268" t="s">
        <v>303</v>
      </c>
      <c r="C114" s="268"/>
      <c r="D114" s="239"/>
      <c r="E114" s="240">
        <f>E116</f>
        <v>0</v>
      </c>
      <c r="F114" s="240">
        <f t="shared" ref="F114:G114" si="38">F116</f>
        <v>0</v>
      </c>
      <c r="G114" s="240">
        <f t="shared" si="38"/>
        <v>0</v>
      </c>
    </row>
    <row r="115" spans="1:7" ht="81" hidden="1" x14ac:dyDescent="0.25">
      <c r="A115" s="227" t="s">
        <v>286</v>
      </c>
      <c r="B115" s="268" t="s">
        <v>304</v>
      </c>
      <c r="C115" s="268"/>
      <c r="D115" s="239"/>
      <c r="E115" s="240">
        <f>E116</f>
        <v>0</v>
      </c>
      <c r="F115" s="240">
        <f t="shared" ref="F115:G116" si="39">F116</f>
        <v>0</v>
      </c>
      <c r="G115" s="240">
        <f t="shared" si="39"/>
        <v>0</v>
      </c>
    </row>
    <row r="116" spans="1:7" ht="20.25" hidden="1" x14ac:dyDescent="0.25">
      <c r="A116" s="244" t="s">
        <v>250</v>
      </c>
      <c r="B116" s="267" t="s">
        <v>304</v>
      </c>
      <c r="C116" s="267" t="s">
        <v>239</v>
      </c>
      <c r="D116" s="242"/>
      <c r="E116" s="243">
        <f>E117</f>
        <v>0</v>
      </c>
      <c r="F116" s="243">
        <f t="shared" si="39"/>
        <v>0</v>
      </c>
      <c r="G116" s="243">
        <f t="shared" si="39"/>
        <v>0</v>
      </c>
    </row>
    <row r="117" spans="1:7" ht="20.25" hidden="1" x14ac:dyDescent="0.25">
      <c r="A117" s="241" t="s">
        <v>295</v>
      </c>
      <c r="B117" s="267" t="s">
        <v>304</v>
      </c>
      <c r="C117" s="267" t="s">
        <v>239</v>
      </c>
      <c r="D117" s="242" t="s">
        <v>76</v>
      </c>
      <c r="E117" s="243"/>
      <c r="F117" s="243"/>
      <c r="G117" s="243"/>
    </row>
    <row r="118" spans="1:7" ht="40.5" x14ac:dyDescent="0.25">
      <c r="A118" s="250" t="s">
        <v>305</v>
      </c>
      <c r="B118" s="268" t="s">
        <v>306</v>
      </c>
      <c r="C118" s="268"/>
      <c r="D118" s="239"/>
      <c r="E118" s="240">
        <f>E119</f>
        <v>1000</v>
      </c>
      <c r="F118" s="240">
        <f t="shared" ref="F118:G121" si="40">F119</f>
        <v>0</v>
      </c>
      <c r="G118" s="240">
        <f t="shared" si="40"/>
        <v>0</v>
      </c>
    </row>
    <row r="119" spans="1:7" ht="40.5" hidden="1" x14ac:dyDescent="0.3">
      <c r="A119" s="252" t="s">
        <v>307</v>
      </c>
      <c r="B119" s="268" t="s">
        <v>308</v>
      </c>
      <c r="C119" s="268"/>
      <c r="D119" s="239"/>
      <c r="E119" s="240">
        <f>E120</f>
        <v>1000</v>
      </c>
      <c r="F119" s="240">
        <f t="shared" si="40"/>
        <v>0</v>
      </c>
      <c r="G119" s="240">
        <f t="shared" si="40"/>
        <v>0</v>
      </c>
    </row>
    <row r="120" spans="1:7" ht="81" x14ac:dyDescent="0.25">
      <c r="A120" s="227" t="s">
        <v>385</v>
      </c>
      <c r="B120" s="268" t="s">
        <v>667</v>
      </c>
      <c r="C120" s="268"/>
      <c r="D120" s="239"/>
      <c r="E120" s="240">
        <f>E121</f>
        <v>1000</v>
      </c>
      <c r="F120" s="240">
        <f t="shared" si="40"/>
        <v>0</v>
      </c>
      <c r="G120" s="240">
        <f t="shared" si="40"/>
        <v>0</v>
      </c>
    </row>
    <row r="121" spans="1:7" ht="20.25" x14ac:dyDescent="0.25">
      <c r="A121" s="244" t="s">
        <v>250</v>
      </c>
      <c r="B121" s="267" t="s">
        <v>667</v>
      </c>
      <c r="C121" s="267" t="s">
        <v>239</v>
      </c>
      <c r="D121" s="242"/>
      <c r="E121" s="243">
        <f>E122</f>
        <v>1000</v>
      </c>
      <c r="F121" s="243">
        <f t="shared" si="40"/>
        <v>0</v>
      </c>
      <c r="G121" s="243">
        <f t="shared" si="40"/>
        <v>0</v>
      </c>
    </row>
    <row r="122" spans="1:7" ht="20.25" x14ac:dyDescent="0.25">
      <c r="A122" s="241" t="s">
        <v>309</v>
      </c>
      <c r="B122" s="267" t="s">
        <v>667</v>
      </c>
      <c r="C122" s="267" t="s">
        <v>239</v>
      </c>
      <c r="D122" s="242" t="s">
        <v>131</v>
      </c>
      <c r="E122" s="243">
        <v>1000</v>
      </c>
      <c r="F122" s="243">
        <v>0</v>
      </c>
      <c r="G122" s="243">
        <v>0</v>
      </c>
    </row>
    <row r="123" spans="1:7" ht="60.75" x14ac:dyDescent="0.25">
      <c r="A123" s="223" t="s">
        <v>310</v>
      </c>
      <c r="B123" s="268" t="s">
        <v>311</v>
      </c>
      <c r="C123" s="268"/>
      <c r="D123" s="239"/>
      <c r="E123" s="240" t="e">
        <f>E128+#REF!+E124</f>
        <v>#REF!</v>
      </c>
      <c r="F123" s="240">
        <f>F128+F124</f>
        <v>688240</v>
      </c>
      <c r="G123" s="240">
        <f>G128+G124</f>
        <v>538240</v>
      </c>
    </row>
    <row r="124" spans="1:7" ht="40.5" x14ac:dyDescent="0.3">
      <c r="A124" s="245" t="s">
        <v>312</v>
      </c>
      <c r="B124" s="268" t="s">
        <v>313</v>
      </c>
      <c r="C124" s="268"/>
      <c r="D124" s="239"/>
      <c r="E124" s="240">
        <f>E126</f>
        <v>30000</v>
      </c>
      <c r="F124" s="240">
        <f t="shared" ref="F124:G124" si="41">F126</f>
        <v>0</v>
      </c>
      <c r="G124" s="240">
        <f t="shared" si="41"/>
        <v>0</v>
      </c>
    </row>
    <row r="125" spans="1:7" ht="81" x14ac:dyDescent="0.25">
      <c r="A125" s="227" t="s">
        <v>385</v>
      </c>
      <c r="B125" s="268" t="s">
        <v>314</v>
      </c>
      <c r="C125" s="268"/>
      <c r="D125" s="239"/>
      <c r="E125" s="240">
        <f>E126</f>
        <v>30000</v>
      </c>
      <c r="F125" s="240">
        <f t="shared" ref="F125:G126" si="42">F126</f>
        <v>0</v>
      </c>
      <c r="G125" s="240">
        <f t="shared" si="42"/>
        <v>0</v>
      </c>
    </row>
    <row r="126" spans="1:7" ht="20.25" x14ac:dyDescent="0.25">
      <c r="A126" s="244" t="s">
        <v>250</v>
      </c>
      <c r="B126" s="267" t="s">
        <v>314</v>
      </c>
      <c r="C126" s="267" t="s">
        <v>239</v>
      </c>
      <c r="D126" s="242"/>
      <c r="E126" s="243">
        <f>E127</f>
        <v>30000</v>
      </c>
      <c r="F126" s="243">
        <f t="shared" si="42"/>
        <v>0</v>
      </c>
      <c r="G126" s="243">
        <f t="shared" si="42"/>
        <v>0</v>
      </c>
    </row>
    <row r="127" spans="1:7" ht="20.25" x14ac:dyDescent="0.25">
      <c r="A127" s="241" t="s">
        <v>79</v>
      </c>
      <c r="B127" s="267" t="s">
        <v>314</v>
      </c>
      <c r="C127" s="267" t="s">
        <v>239</v>
      </c>
      <c r="D127" s="242" t="s">
        <v>80</v>
      </c>
      <c r="E127" s="243">
        <v>30000</v>
      </c>
      <c r="F127" s="243">
        <v>0</v>
      </c>
      <c r="G127" s="243">
        <v>0</v>
      </c>
    </row>
    <row r="128" spans="1:7" ht="20.25" x14ac:dyDescent="0.25">
      <c r="A128" s="223" t="s">
        <v>315</v>
      </c>
      <c r="B128" s="268" t="s">
        <v>316</v>
      </c>
      <c r="C128" s="268"/>
      <c r="D128" s="239"/>
      <c r="E128" s="240">
        <f>E129+E141+E144+E147+E132</f>
        <v>795716.94</v>
      </c>
      <c r="F128" s="240">
        <f t="shared" ref="F128:G128" si="43">F129+F141+F144+F147+F132</f>
        <v>688240</v>
      </c>
      <c r="G128" s="240">
        <f t="shared" si="43"/>
        <v>538240</v>
      </c>
    </row>
    <row r="129" spans="1:7" ht="81" x14ac:dyDescent="0.25">
      <c r="A129" s="227" t="s">
        <v>385</v>
      </c>
      <c r="B129" s="268" t="s">
        <v>317</v>
      </c>
      <c r="C129" s="268"/>
      <c r="D129" s="239"/>
      <c r="E129" s="240">
        <f>E130</f>
        <v>345000</v>
      </c>
      <c r="F129" s="240">
        <f t="shared" ref="F129:G130" si="44">F130</f>
        <v>558240</v>
      </c>
      <c r="G129" s="240">
        <f t="shared" si="44"/>
        <v>408240</v>
      </c>
    </row>
    <row r="130" spans="1:7" ht="20.25" x14ac:dyDescent="0.25">
      <c r="A130" s="244" t="s">
        <v>250</v>
      </c>
      <c r="B130" s="267" t="s">
        <v>317</v>
      </c>
      <c r="C130" s="267" t="s">
        <v>239</v>
      </c>
      <c r="D130" s="242"/>
      <c r="E130" s="243">
        <f>E131</f>
        <v>345000</v>
      </c>
      <c r="F130" s="243">
        <f t="shared" si="44"/>
        <v>558240</v>
      </c>
      <c r="G130" s="243">
        <f t="shared" si="44"/>
        <v>408240</v>
      </c>
    </row>
    <row r="131" spans="1:7" ht="20.25" x14ac:dyDescent="0.25">
      <c r="A131" s="241" t="s">
        <v>92</v>
      </c>
      <c r="B131" s="267" t="s">
        <v>317</v>
      </c>
      <c r="C131" s="267" t="s">
        <v>239</v>
      </c>
      <c r="D131" s="242" t="s">
        <v>93</v>
      </c>
      <c r="E131" s="243">
        <v>345000</v>
      </c>
      <c r="F131" s="243">
        <v>558240</v>
      </c>
      <c r="G131" s="243">
        <v>408240</v>
      </c>
    </row>
    <row r="132" spans="1:7" ht="20.25" x14ac:dyDescent="0.25">
      <c r="A132" s="223" t="s">
        <v>318</v>
      </c>
      <c r="B132" s="268" t="s">
        <v>316</v>
      </c>
      <c r="C132" s="268"/>
      <c r="D132" s="239"/>
      <c r="E132" s="240">
        <f>E133+E136+E139</f>
        <v>447716.94</v>
      </c>
      <c r="F132" s="240">
        <f t="shared" ref="F132:G132" si="45">F133+F136+F139</f>
        <v>130000</v>
      </c>
      <c r="G132" s="240">
        <f t="shared" si="45"/>
        <v>130000</v>
      </c>
    </row>
    <row r="133" spans="1:7" ht="60.75" x14ac:dyDescent="0.25">
      <c r="A133" s="253" t="s">
        <v>279</v>
      </c>
      <c r="B133" s="267" t="s">
        <v>319</v>
      </c>
      <c r="C133" s="267"/>
      <c r="D133" s="242"/>
      <c r="E133" s="243">
        <f>E134</f>
        <v>292716.94</v>
      </c>
      <c r="F133" s="243">
        <f t="shared" ref="F133:G134" si="46">F134</f>
        <v>130000</v>
      </c>
      <c r="G133" s="243">
        <f t="shared" si="46"/>
        <v>130000</v>
      </c>
    </row>
    <row r="134" spans="1:7" ht="101.25" x14ac:dyDescent="0.25">
      <c r="A134" s="241" t="s">
        <v>235</v>
      </c>
      <c r="B134" s="267" t="s">
        <v>319</v>
      </c>
      <c r="C134" s="267" t="s">
        <v>237</v>
      </c>
      <c r="D134" s="242"/>
      <c r="E134" s="243">
        <f>E135</f>
        <v>292716.94</v>
      </c>
      <c r="F134" s="243">
        <f t="shared" si="46"/>
        <v>130000</v>
      </c>
      <c r="G134" s="243">
        <f t="shared" si="46"/>
        <v>130000</v>
      </c>
    </row>
    <row r="135" spans="1:7" ht="20.25" x14ac:dyDescent="0.25">
      <c r="A135" s="241" t="s">
        <v>92</v>
      </c>
      <c r="B135" s="267" t="s">
        <v>319</v>
      </c>
      <c r="C135" s="267" t="s">
        <v>237</v>
      </c>
      <c r="D135" s="242" t="s">
        <v>93</v>
      </c>
      <c r="E135" s="243">
        <v>292716.94</v>
      </c>
      <c r="F135" s="243">
        <v>130000</v>
      </c>
      <c r="G135" s="243">
        <v>130000</v>
      </c>
    </row>
    <row r="136" spans="1:7" ht="60.75" x14ac:dyDescent="0.25">
      <c r="A136" s="254" t="s">
        <v>183</v>
      </c>
      <c r="B136" s="267" t="s">
        <v>320</v>
      </c>
      <c r="C136" s="267"/>
      <c r="D136" s="242"/>
      <c r="E136" s="243">
        <f>E137</f>
        <v>155000</v>
      </c>
      <c r="F136" s="243">
        <f t="shared" ref="F136:G137" si="47">F137</f>
        <v>0</v>
      </c>
      <c r="G136" s="243">
        <f t="shared" si="47"/>
        <v>0</v>
      </c>
    </row>
    <row r="137" spans="1:7" ht="20.25" x14ac:dyDescent="0.25">
      <c r="A137" s="244" t="s">
        <v>250</v>
      </c>
      <c r="B137" s="267" t="s">
        <v>320</v>
      </c>
      <c r="C137" s="267" t="s">
        <v>239</v>
      </c>
      <c r="D137" s="242"/>
      <c r="E137" s="243">
        <f>E138</f>
        <v>155000</v>
      </c>
      <c r="F137" s="243">
        <f t="shared" si="47"/>
        <v>0</v>
      </c>
      <c r="G137" s="243">
        <f t="shared" si="47"/>
        <v>0</v>
      </c>
    </row>
    <row r="138" spans="1:7" ht="20.25" x14ac:dyDescent="0.25">
      <c r="A138" s="241" t="s">
        <v>92</v>
      </c>
      <c r="B138" s="267" t="s">
        <v>320</v>
      </c>
      <c r="C138" s="267" t="s">
        <v>239</v>
      </c>
      <c r="D138" s="242" t="s">
        <v>93</v>
      </c>
      <c r="E138" s="243">
        <v>155000</v>
      </c>
      <c r="F138" s="243">
        <v>0</v>
      </c>
      <c r="G138" s="243">
        <v>0</v>
      </c>
    </row>
    <row r="139" spans="1:7" ht="20.25" hidden="1" x14ac:dyDescent="0.25">
      <c r="A139" s="244" t="s">
        <v>251</v>
      </c>
      <c r="B139" s="267" t="s">
        <v>320</v>
      </c>
      <c r="C139" s="267" t="s">
        <v>252</v>
      </c>
      <c r="D139" s="242"/>
      <c r="E139" s="243"/>
      <c r="F139" s="243"/>
      <c r="G139" s="243"/>
    </row>
    <row r="140" spans="1:7" ht="20.25" hidden="1" x14ac:dyDescent="0.25">
      <c r="A140" s="241" t="s">
        <v>92</v>
      </c>
      <c r="B140" s="267" t="s">
        <v>320</v>
      </c>
      <c r="C140" s="267" t="s">
        <v>252</v>
      </c>
      <c r="D140" s="242" t="s">
        <v>93</v>
      </c>
      <c r="E140" s="243">
        <v>0</v>
      </c>
      <c r="F140" s="243">
        <v>0</v>
      </c>
      <c r="G140" s="243">
        <v>0</v>
      </c>
    </row>
    <row r="141" spans="1:7" ht="81" hidden="1" x14ac:dyDescent="0.25">
      <c r="A141" s="227" t="s">
        <v>256</v>
      </c>
      <c r="B141" s="268" t="s">
        <v>321</v>
      </c>
      <c r="C141" s="268"/>
      <c r="D141" s="239"/>
      <c r="E141" s="240">
        <f>E142</f>
        <v>0</v>
      </c>
      <c r="F141" s="240">
        <f t="shared" ref="F141:G142" si="48">F142</f>
        <v>0</v>
      </c>
      <c r="G141" s="240">
        <f t="shared" si="48"/>
        <v>0</v>
      </c>
    </row>
    <row r="142" spans="1:7" ht="20.25" hidden="1" x14ac:dyDescent="0.25">
      <c r="A142" s="244" t="s">
        <v>250</v>
      </c>
      <c r="B142" s="267" t="s">
        <v>321</v>
      </c>
      <c r="C142" s="267" t="s">
        <v>239</v>
      </c>
      <c r="D142" s="242"/>
      <c r="E142" s="243">
        <f>E143</f>
        <v>0</v>
      </c>
      <c r="F142" s="243">
        <f t="shared" si="48"/>
        <v>0</v>
      </c>
      <c r="G142" s="243">
        <f t="shared" si="48"/>
        <v>0</v>
      </c>
    </row>
    <row r="143" spans="1:7" ht="20.25" hidden="1" x14ac:dyDescent="0.25">
      <c r="A143" s="241" t="s">
        <v>92</v>
      </c>
      <c r="B143" s="267" t="s">
        <v>321</v>
      </c>
      <c r="C143" s="267" t="s">
        <v>239</v>
      </c>
      <c r="D143" s="242" t="s">
        <v>93</v>
      </c>
      <c r="E143" s="243"/>
      <c r="F143" s="243"/>
      <c r="G143" s="243"/>
    </row>
    <row r="144" spans="1:7" ht="81" x14ac:dyDescent="0.25">
      <c r="A144" s="227" t="s">
        <v>385</v>
      </c>
      <c r="B144" s="268" t="s">
        <v>322</v>
      </c>
      <c r="C144" s="268"/>
      <c r="D144" s="239"/>
      <c r="E144" s="240">
        <f>E145</f>
        <v>3000</v>
      </c>
      <c r="F144" s="240">
        <f t="shared" ref="F144:G145" si="49">F145</f>
        <v>0</v>
      </c>
      <c r="G144" s="240">
        <f t="shared" si="49"/>
        <v>0</v>
      </c>
    </row>
    <row r="145" spans="1:7" ht="20.25" x14ac:dyDescent="0.25">
      <c r="A145" s="244" t="s">
        <v>250</v>
      </c>
      <c r="B145" s="267" t="s">
        <v>322</v>
      </c>
      <c r="C145" s="267" t="s">
        <v>239</v>
      </c>
      <c r="D145" s="242"/>
      <c r="E145" s="243">
        <f>E146</f>
        <v>3000</v>
      </c>
      <c r="F145" s="243">
        <f t="shared" si="49"/>
        <v>0</v>
      </c>
      <c r="G145" s="243">
        <f t="shared" si="49"/>
        <v>0</v>
      </c>
    </row>
    <row r="146" spans="1:7" ht="20.25" x14ac:dyDescent="0.25">
      <c r="A146" s="241" t="s">
        <v>92</v>
      </c>
      <c r="B146" s="267" t="s">
        <v>322</v>
      </c>
      <c r="C146" s="267" t="s">
        <v>239</v>
      </c>
      <c r="D146" s="242" t="s">
        <v>93</v>
      </c>
      <c r="E146" s="243">
        <v>3000</v>
      </c>
      <c r="F146" s="243">
        <v>0</v>
      </c>
      <c r="G146" s="243">
        <v>0</v>
      </c>
    </row>
    <row r="147" spans="1:7" ht="81" hidden="1" x14ac:dyDescent="0.25">
      <c r="A147" s="227" t="s">
        <v>256</v>
      </c>
      <c r="B147" s="268" t="s">
        <v>323</v>
      </c>
      <c r="C147" s="268"/>
      <c r="D147" s="239"/>
      <c r="E147" s="240">
        <f>E148</f>
        <v>0</v>
      </c>
      <c r="F147" s="240">
        <f t="shared" ref="F147:G148" si="50">F148</f>
        <v>0</v>
      </c>
      <c r="G147" s="240">
        <f t="shared" si="50"/>
        <v>0</v>
      </c>
    </row>
    <row r="148" spans="1:7" ht="20.25" hidden="1" x14ac:dyDescent="0.25">
      <c r="A148" s="244" t="s">
        <v>250</v>
      </c>
      <c r="B148" s="267" t="s">
        <v>323</v>
      </c>
      <c r="C148" s="267" t="s">
        <v>239</v>
      </c>
      <c r="D148" s="242"/>
      <c r="E148" s="243">
        <f>E149</f>
        <v>0</v>
      </c>
      <c r="F148" s="243">
        <f t="shared" si="50"/>
        <v>0</v>
      </c>
      <c r="G148" s="243">
        <f t="shared" si="50"/>
        <v>0</v>
      </c>
    </row>
    <row r="149" spans="1:7" ht="20.25" hidden="1" x14ac:dyDescent="0.25">
      <c r="A149" s="241" t="s">
        <v>92</v>
      </c>
      <c r="B149" s="267" t="s">
        <v>323</v>
      </c>
      <c r="C149" s="267" t="s">
        <v>239</v>
      </c>
      <c r="D149" s="242" t="s">
        <v>93</v>
      </c>
      <c r="E149" s="243">
        <v>0</v>
      </c>
      <c r="F149" s="243">
        <v>0</v>
      </c>
      <c r="G149" s="243">
        <v>0</v>
      </c>
    </row>
    <row r="150" spans="1:7" ht="40.5" x14ac:dyDescent="0.25">
      <c r="A150" s="223" t="s">
        <v>324</v>
      </c>
      <c r="B150" s="268" t="s">
        <v>325</v>
      </c>
      <c r="C150" s="268"/>
      <c r="D150" s="239"/>
      <c r="E150" s="240">
        <f>E151+E158+E173+E193+E197+E180+E189</f>
        <v>3306474</v>
      </c>
      <c r="F150" s="240">
        <f>F151+F158+F173+F193+F197+F180+F189</f>
        <v>3780200</v>
      </c>
      <c r="G150" s="240">
        <f>G151+G158+G173+G193+G197+G180+G189</f>
        <v>3103300</v>
      </c>
    </row>
    <row r="151" spans="1:7" ht="20.25" x14ac:dyDescent="0.25">
      <c r="A151" s="249" t="s">
        <v>326</v>
      </c>
      <c r="B151" s="268" t="s">
        <v>327</v>
      </c>
      <c r="C151" s="268"/>
      <c r="D151" s="239"/>
      <c r="E151" s="240">
        <f>E152+E155</f>
        <v>5000</v>
      </c>
      <c r="F151" s="240">
        <f t="shared" ref="F151:G151" si="51">F152+F155</f>
        <v>0</v>
      </c>
      <c r="G151" s="240">
        <f t="shared" si="51"/>
        <v>0</v>
      </c>
    </row>
    <row r="152" spans="1:7" ht="81" hidden="1" x14ac:dyDescent="0.25">
      <c r="A152" s="227" t="s">
        <v>300</v>
      </c>
      <c r="B152" s="268" t="s">
        <v>328</v>
      </c>
      <c r="C152" s="268"/>
      <c r="D152" s="239"/>
      <c r="E152" s="240">
        <f>E153</f>
        <v>0</v>
      </c>
      <c r="F152" s="240">
        <f t="shared" ref="F152:G153" si="52">F153</f>
        <v>0</v>
      </c>
      <c r="G152" s="240">
        <f t="shared" si="52"/>
        <v>0</v>
      </c>
    </row>
    <row r="153" spans="1:7" ht="20.25" hidden="1" x14ac:dyDescent="0.25">
      <c r="A153" s="244" t="s">
        <v>250</v>
      </c>
      <c r="B153" s="267" t="s">
        <v>328</v>
      </c>
      <c r="C153" s="267" t="s">
        <v>239</v>
      </c>
      <c r="D153" s="242"/>
      <c r="E153" s="243">
        <f>E154</f>
        <v>0</v>
      </c>
      <c r="F153" s="243">
        <f t="shared" si="52"/>
        <v>0</v>
      </c>
      <c r="G153" s="243">
        <f t="shared" si="52"/>
        <v>0</v>
      </c>
    </row>
    <row r="154" spans="1:7" ht="20.25" hidden="1" x14ac:dyDescent="0.25">
      <c r="A154" s="241" t="s">
        <v>329</v>
      </c>
      <c r="B154" s="267" t="s">
        <v>328</v>
      </c>
      <c r="C154" s="267" t="s">
        <v>239</v>
      </c>
      <c r="D154" s="242" t="s">
        <v>84</v>
      </c>
      <c r="E154" s="243"/>
      <c r="F154" s="243"/>
      <c r="G154" s="243"/>
    </row>
    <row r="155" spans="1:7" ht="81" x14ac:dyDescent="0.25">
      <c r="A155" s="227" t="s">
        <v>385</v>
      </c>
      <c r="B155" s="268" t="s">
        <v>330</v>
      </c>
      <c r="C155" s="268"/>
      <c r="D155" s="239"/>
      <c r="E155" s="240">
        <f>E156</f>
        <v>5000</v>
      </c>
      <c r="F155" s="240">
        <f t="shared" ref="F155:G156" si="53">F156</f>
        <v>0</v>
      </c>
      <c r="G155" s="240">
        <f t="shared" si="53"/>
        <v>0</v>
      </c>
    </row>
    <row r="156" spans="1:7" ht="20.25" x14ac:dyDescent="0.25">
      <c r="A156" s="244" t="s">
        <v>250</v>
      </c>
      <c r="B156" s="267" t="s">
        <v>330</v>
      </c>
      <c r="C156" s="267" t="s">
        <v>239</v>
      </c>
      <c r="D156" s="242"/>
      <c r="E156" s="243">
        <f>E157</f>
        <v>5000</v>
      </c>
      <c r="F156" s="243">
        <f t="shared" si="53"/>
        <v>0</v>
      </c>
      <c r="G156" s="243">
        <f t="shared" si="53"/>
        <v>0</v>
      </c>
    </row>
    <row r="157" spans="1:7" ht="20.25" x14ac:dyDescent="0.25">
      <c r="A157" s="241" t="s">
        <v>224</v>
      </c>
      <c r="B157" s="267" t="s">
        <v>330</v>
      </c>
      <c r="C157" s="267" t="s">
        <v>239</v>
      </c>
      <c r="D157" s="242" t="s">
        <v>84</v>
      </c>
      <c r="E157" s="243">
        <v>5000</v>
      </c>
      <c r="F157" s="243">
        <v>0</v>
      </c>
      <c r="G157" s="243">
        <v>0</v>
      </c>
    </row>
    <row r="158" spans="1:7" ht="40.5" x14ac:dyDescent="0.25">
      <c r="A158" s="249" t="s">
        <v>331</v>
      </c>
      <c r="B158" s="268" t="s">
        <v>332</v>
      </c>
      <c r="C158" s="268"/>
      <c r="D158" s="239"/>
      <c r="E158" s="240">
        <f>E159+E162+E167</f>
        <v>1620253</v>
      </c>
      <c r="F158" s="240">
        <f>F159+F162+F167+F170</f>
        <v>1827600</v>
      </c>
      <c r="G158" s="240">
        <f>G159+G162+G167</f>
        <v>1150700</v>
      </c>
    </row>
    <row r="159" spans="1:7" ht="20.25" x14ac:dyDescent="0.25">
      <c r="A159" s="255" t="s">
        <v>333</v>
      </c>
      <c r="B159" s="267" t="s">
        <v>334</v>
      </c>
      <c r="C159" s="267"/>
      <c r="D159" s="242"/>
      <c r="E159" s="243">
        <f>E160</f>
        <v>1427653</v>
      </c>
      <c r="F159" s="243">
        <f t="shared" ref="F159:G160" si="54">F160</f>
        <v>929687.88</v>
      </c>
      <c r="G159" s="243">
        <f t="shared" si="54"/>
        <v>929700</v>
      </c>
    </row>
    <row r="160" spans="1:7" ht="101.25" x14ac:dyDescent="0.25">
      <c r="A160" s="241" t="s">
        <v>235</v>
      </c>
      <c r="B160" s="267" t="s">
        <v>334</v>
      </c>
      <c r="C160" s="267" t="s">
        <v>237</v>
      </c>
      <c r="D160" s="242"/>
      <c r="E160" s="243">
        <f>E161</f>
        <v>1427653</v>
      </c>
      <c r="F160" s="243">
        <f t="shared" si="54"/>
        <v>929687.88</v>
      </c>
      <c r="G160" s="243">
        <f t="shared" si="54"/>
        <v>929700</v>
      </c>
    </row>
    <row r="161" spans="1:7" ht="20.25" x14ac:dyDescent="0.25">
      <c r="A161" s="241" t="s">
        <v>87</v>
      </c>
      <c r="B161" s="267" t="s">
        <v>334</v>
      </c>
      <c r="C161" s="267" t="s">
        <v>237</v>
      </c>
      <c r="D161" s="242" t="s">
        <v>88</v>
      </c>
      <c r="E161" s="243">
        <v>1427653</v>
      </c>
      <c r="F161" s="243">
        <v>929687.88</v>
      </c>
      <c r="G161" s="243">
        <v>929700</v>
      </c>
    </row>
    <row r="162" spans="1:7" ht="60.75" x14ac:dyDescent="0.25">
      <c r="A162" s="254" t="s">
        <v>183</v>
      </c>
      <c r="B162" s="267" t="s">
        <v>335</v>
      </c>
      <c r="C162" s="267"/>
      <c r="D162" s="242"/>
      <c r="E162" s="243">
        <f>E163+E165</f>
        <v>191600</v>
      </c>
      <c r="F162" s="243">
        <f t="shared" ref="F162:G162" si="55">F163+F165</f>
        <v>221000</v>
      </c>
      <c r="G162" s="243">
        <f t="shared" si="55"/>
        <v>221000</v>
      </c>
    </row>
    <row r="163" spans="1:7" ht="20.25" x14ac:dyDescent="0.25">
      <c r="A163" s="244" t="s">
        <v>250</v>
      </c>
      <c r="B163" s="267" t="s">
        <v>335</v>
      </c>
      <c r="C163" s="267" t="s">
        <v>239</v>
      </c>
      <c r="D163" s="242"/>
      <c r="E163" s="243">
        <f>E164</f>
        <v>188000</v>
      </c>
      <c r="F163" s="243">
        <f t="shared" ref="F163:G163" si="56">F164</f>
        <v>221000</v>
      </c>
      <c r="G163" s="243">
        <f t="shared" si="56"/>
        <v>221000</v>
      </c>
    </row>
    <row r="164" spans="1:7" ht="20.25" x14ac:dyDescent="0.25">
      <c r="A164" s="241" t="s">
        <v>87</v>
      </c>
      <c r="B164" s="267" t="s">
        <v>335</v>
      </c>
      <c r="C164" s="267" t="s">
        <v>239</v>
      </c>
      <c r="D164" s="242" t="s">
        <v>88</v>
      </c>
      <c r="E164" s="243">
        <v>188000</v>
      </c>
      <c r="F164" s="243">
        <v>221000</v>
      </c>
      <c r="G164" s="243">
        <v>221000</v>
      </c>
    </row>
    <row r="165" spans="1:7" ht="20.25" x14ac:dyDescent="0.25">
      <c r="A165" s="244" t="s">
        <v>180</v>
      </c>
      <c r="B165" s="267" t="s">
        <v>336</v>
      </c>
      <c r="C165" s="267" t="s">
        <v>252</v>
      </c>
      <c r="D165" s="242"/>
      <c r="E165" s="243">
        <f>E166</f>
        <v>3600</v>
      </c>
      <c r="F165" s="243">
        <f t="shared" ref="F165:G165" si="57">F166</f>
        <v>0</v>
      </c>
      <c r="G165" s="243">
        <f t="shared" si="57"/>
        <v>0</v>
      </c>
    </row>
    <row r="166" spans="1:7" ht="20.25" x14ac:dyDescent="0.25">
      <c r="A166" s="241" t="s">
        <v>87</v>
      </c>
      <c r="B166" s="267" t="s">
        <v>336</v>
      </c>
      <c r="C166" s="267" t="s">
        <v>252</v>
      </c>
      <c r="D166" s="242" t="s">
        <v>88</v>
      </c>
      <c r="E166" s="243">
        <v>3600</v>
      </c>
      <c r="F166" s="243">
        <v>0</v>
      </c>
      <c r="G166" s="243">
        <v>0</v>
      </c>
    </row>
    <row r="167" spans="1:7" ht="81" x14ac:dyDescent="0.25">
      <c r="A167" s="227" t="s">
        <v>385</v>
      </c>
      <c r="B167" s="267" t="s">
        <v>337</v>
      </c>
      <c r="C167" s="267"/>
      <c r="D167" s="242"/>
      <c r="E167" s="243">
        <f>E168</f>
        <v>1000</v>
      </c>
      <c r="F167" s="243">
        <f t="shared" ref="F167:G168" si="58">F168</f>
        <v>0</v>
      </c>
      <c r="G167" s="243">
        <f t="shared" si="58"/>
        <v>0</v>
      </c>
    </row>
    <row r="168" spans="1:7" ht="20.25" x14ac:dyDescent="0.25">
      <c r="A168" s="244" t="s">
        <v>250</v>
      </c>
      <c r="B168" s="267" t="s">
        <v>337</v>
      </c>
      <c r="C168" s="267" t="s">
        <v>239</v>
      </c>
      <c r="D168" s="242"/>
      <c r="E168" s="243">
        <f>E169</f>
        <v>1000</v>
      </c>
      <c r="F168" s="243">
        <f t="shared" si="58"/>
        <v>0</v>
      </c>
      <c r="G168" s="243">
        <f t="shared" si="58"/>
        <v>0</v>
      </c>
    </row>
    <row r="169" spans="1:7" ht="20.25" x14ac:dyDescent="0.25">
      <c r="A169" s="241" t="s">
        <v>87</v>
      </c>
      <c r="B169" s="267" t="s">
        <v>337</v>
      </c>
      <c r="C169" s="267" t="s">
        <v>239</v>
      </c>
      <c r="D169" s="242" t="s">
        <v>88</v>
      </c>
      <c r="E169" s="243">
        <v>1000</v>
      </c>
      <c r="F169" s="243">
        <v>0</v>
      </c>
      <c r="G169" s="243">
        <v>0</v>
      </c>
    </row>
    <row r="170" spans="1:7" s="397" customFormat="1" ht="81" x14ac:dyDescent="0.25">
      <c r="A170" s="398" t="s">
        <v>843</v>
      </c>
      <c r="B170" s="399" t="s">
        <v>844</v>
      </c>
      <c r="C170" s="399"/>
      <c r="D170" s="400"/>
      <c r="E170" s="401"/>
      <c r="F170" s="401">
        <f>F171</f>
        <v>676912.12</v>
      </c>
      <c r="G170" s="401">
        <v>0</v>
      </c>
    </row>
    <row r="171" spans="1:7" s="397" customFormat="1" ht="20.25" x14ac:dyDescent="0.25">
      <c r="A171" s="402" t="s">
        <v>250</v>
      </c>
      <c r="B171" s="403" t="s">
        <v>844</v>
      </c>
      <c r="C171" s="403" t="s">
        <v>239</v>
      </c>
      <c r="D171" s="404"/>
      <c r="E171" s="405"/>
      <c r="F171" s="405">
        <f>F172</f>
        <v>676912.12</v>
      </c>
      <c r="G171" s="405">
        <v>0</v>
      </c>
    </row>
    <row r="172" spans="1:7" s="397" customFormat="1" ht="20.25" x14ac:dyDescent="0.25">
      <c r="A172" s="402" t="s">
        <v>87</v>
      </c>
      <c r="B172" s="403" t="s">
        <v>844</v>
      </c>
      <c r="C172" s="403" t="s">
        <v>239</v>
      </c>
      <c r="D172" s="404" t="s">
        <v>88</v>
      </c>
      <c r="E172" s="405"/>
      <c r="F172" s="405">
        <v>676912.12</v>
      </c>
      <c r="G172" s="405">
        <v>0</v>
      </c>
    </row>
    <row r="173" spans="1:7" ht="20.25" x14ac:dyDescent="0.25">
      <c r="A173" s="223" t="s">
        <v>338</v>
      </c>
      <c r="B173" s="268" t="s">
        <v>339</v>
      </c>
      <c r="C173" s="268"/>
      <c r="D173" s="239"/>
      <c r="E173" s="240">
        <f>E174+E177</f>
        <v>494721</v>
      </c>
      <c r="F173" s="240">
        <f t="shared" ref="F173:G173" si="59">F174+F177</f>
        <v>390600</v>
      </c>
      <c r="G173" s="240">
        <f t="shared" si="59"/>
        <v>390600</v>
      </c>
    </row>
    <row r="174" spans="1:7" ht="34.5" customHeight="1" x14ac:dyDescent="0.25">
      <c r="A174" s="255" t="s">
        <v>333</v>
      </c>
      <c r="B174" s="267" t="s">
        <v>340</v>
      </c>
      <c r="C174" s="267"/>
      <c r="D174" s="242"/>
      <c r="E174" s="243">
        <f>E175</f>
        <v>490721</v>
      </c>
      <c r="F174" s="243">
        <f t="shared" ref="F174:G175" si="60">F175</f>
        <v>390600</v>
      </c>
      <c r="G174" s="243">
        <f t="shared" si="60"/>
        <v>390600</v>
      </c>
    </row>
    <row r="175" spans="1:7" ht="101.25" customHeight="1" x14ac:dyDescent="0.25">
      <c r="A175" s="241" t="s">
        <v>235</v>
      </c>
      <c r="B175" s="267" t="s">
        <v>340</v>
      </c>
      <c r="C175" s="267" t="s">
        <v>237</v>
      </c>
      <c r="D175" s="242"/>
      <c r="E175" s="243">
        <f>E176</f>
        <v>490721</v>
      </c>
      <c r="F175" s="243">
        <f t="shared" si="60"/>
        <v>390600</v>
      </c>
      <c r="G175" s="243">
        <f t="shared" si="60"/>
        <v>390600</v>
      </c>
    </row>
    <row r="176" spans="1:7" ht="17.25" customHeight="1" x14ac:dyDescent="0.25">
      <c r="A176" s="241" t="s">
        <v>87</v>
      </c>
      <c r="B176" s="267" t="s">
        <v>340</v>
      </c>
      <c r="C176" s="267" t="s">
        <v>237</v>
      </c>
      <c r="D176" s="242" t="s">
        <v>88</v>
      </c>
      <c r="E176" s="243">
        <v>490721</v>
      </c>
      <c r="F176" s="243">
        <v>390600</v>
      </c>
      <c r="G176" s="243">
        <v>390600</v>
      </c>
    </row>
    <row r="177" spans="1:7" ht="60" customHeight="1" x14ac:dyDescent="0.25">
      <c r="A177" s="254" t="s">
        <v>386</v>
      </c>
      <c r="B177" s="267" t="s">
        <v>341</v>
      </c>
      <c r="C177" s="267"/>
      <c r="D177" s="242"/>
      <c r="E177" s="243">
        <f>E178</f>
        <v>4000</v>
      </c>
      <c r="F177" s="243">
        <f t="shared" ref="F177:G178" si="61">F178</f>
        <v>0</v>
      </c>
      <c r="G177" s="243">
        <f t="shared" si="61"/>
        <v>0</v>
      </c>
    </row>
    <row r="178" spans="1:7" ht="24.75" customHeight="1" x14ac:dyDescent="0.25">
      <c r="A178" s="244" t="s">
        <v>250</v>
      </c>
      <c r="B178" s="267" t="s">
        <v>341</v>
      </c>
      <c r="C178" s="267" t="s">
        <v>239</v>
      </c>
      <c r="D178" s="242"/>
      <c r="E178" s="243">
        <f>E179</f>
        <v>4000</v>
      </c>
      <c r="F178" s="243">
        <f t="shared" si="61"/>
        <v>0</v>
      </c>
      <c r="G178" s="243">
        <f t="shared" si="61"/>
        <v>0</v>
      </c>
    </row>
    <row r="179" spans="1:7" ht="17.25" customHeight="1" x14ac:dyDescent="0.25">
      <c r="A179" s="241" t="s">
        <v>87</v>
      </c>
      <c r="B179" s="267" t="s">
        <v>341</v>
      </c>
      <c r="C179" s="267" t="s">
        <v>239</v>
      </c>
      <c r="D179" s="242" t="s">
        <v>88</v>
      </c>
      <c r="E179" s="243">
        <v>4000</v>
      </c>
      <c r="F179" s="243">
        <v>0</v>
      </c>
      <c r="G179" s="243">
        <v>0</v>
      </c>
    </row>
    <row r="180" spans="1:7" ht="75.75" customHeight="1" x14ac:dyDescent="0.25">
      <c r="A180" s="223" t="s">
        <v>342</v>
      </c>
      <c r="B180" s="268" t="s">
        <v>343</v>
      </c>
      <c r="C180" s="268"/>
      <c r="D180" s="239"/>
      <c r="E180" s="240">
        <f>E181+E184+E187</f>
        <v>1173500</v>
      </c>
      <c r="F180" s="240">
        <f t="shared" ref="F180:G180" si="62">F181+F184+F187</f>
        <v>1562000</v>
      </c>
      <c r="G180" s="240">
        <f t="shared" si="62"/>
        <v>1562000</v>
      </c>
    </row>
    <row r="181" spans="1:7" ht="60.75" x14ac:dyDescent="0.25">
      <c r="A181" s="253" t="s">
        <v>279</v>
      </c>
      <c r="B181" s="267" t="s">
        <v>344</v>
      </c>
      <c r="C181" s="267"/>
      <c r="D181" s="242"/>
      <c r="E181" s="243">
        <f>E182</f>
        <v>1172000</v>
      </c>
      <c r="F181" s="243">
        <f t="shared" ref="F181:G182" si="63">F182</f>
        <v>1562000</v>
      </c>
      <c r="G181" s="243">
        <f t="shared" si="63"/>
        <v>1562000</v>
      </c>
    </row>
    <row r="182" spans="1:7" ht="101.25" x14ac:dyDescent="0.25">
      <c r="A182" s="241" t="s">
        <v>235</v>
      </c>
      <c r="B182" s="267" t="s">
        <v>344</v>
      </c>
      <c r="C182" s="267" t="s">
        <v>237</v>
      </c>
      <c r="D182" s="242"/>
      <c r="E182" s="243">
        <f>E183</f>
        <v>1172000</v>
      </c>
      <c r="F182" s="243">
        <f t="shared" si="63"/>
        <v>1562000</v>
      </c>
      <c r="G182" s="243">
        <f t="shared" si="63"/>
        <v>1562000</v>
      </c>
    </row>
    <row r="183" spans="1:7" ht="20.25" x14ac:dyDescent="0.25">
      <c r="A183" s="241" t="s">
        <v>345</v>
      </c>
      <c r="B183" s="267" t="s">
        <v>344</v>
      </c>
      <c r="C183" s="267" t="s">
        <v>237</v>
      </c>
      <c r="D183" s="242" t="s">
        <v>134</v>
      </c>
      <c r="E183" s="243">
        <v>1172000</v>
      </c>
      <c r="F183" s="243">
        <v>1562000</v>
      </c>
      <c r="G183" s="243">
        <v>1562000</v>
      </c>
    </row>
    <row r="184" spans="1:7" ht="60.75" x14ac:dyDescent="0.25">
      <c r="A184" s="254" t="s">
        <v>386</v>
      </c>
      <c r="B184" s="267" t="s">
        <v>346</v>
      </c>
      <c r="C184" s="267"/>
      <c r="D184" s="242"/>
      <c r="E184" s="243">
        <f>E185</f>
        <v>1000</v>
      </c>
      <c r="F184" s="243">
        <f t="shared" ref="F184:G185" si="64">F185</f>
        <v>0</v>
      </c>
      <c r="G184" s="243">
        <f t="shared" si="64"/>
        <v>0</v>
      </c>
    </row>
    <row r="185" spans="1:7" ht="20.25" x14ac:dyDescent="0.25">
      <c r="A185" s="244" t="s">
        <v>250</v>
      </c>
      <c r="B185" s="267" t="s">
        <v>346</v>
      </c>
      <c r="C185" s="267" t="s">
        <v>239</v>
      </c>
      <c r="D185" s="242"/>
      <c r="E185" s="243">
        <f>E186</f>
        <v>1000</v>
      </c>
      <c r="F185" s="243">
        <f t="shared" si="64"/>
        <v>0</v>
      </c>
      <c r="G185" s="243">
        <f t="shared" si="64"/>
        <v>0</v>
      </c>
    </row>
    <row r="186" spans="1:7" ht="20.25" x14ac:dyDescent="0.25">
      <c r="A186" s="241" t="s">
        <v>345</v>
      </c>
      <c r="B186" s="267" t="s">
        <v>346</v>
      </c>
      <c r="C186" s="267" t="s">
        <v>239</v>
      </c>
      <c r="D186" s="242" t="s">
        <v>134</v>
      </c>
      <c r="E186" s="243">
        <v>1000</v>
      </c>
      <c r="F186" s="243">
        <v>0</v>
      </c>
      <c r="G186" s="243">
        <v>0</v>
      </c>
    </row>
    <row r="187" spans="1:7" ht="20.25" x14ac:dyDescent="0.25">
      <c r="A187" s="244" t="s">
        <v>180</v>
      </c>
      <c r="B187" s="267" t="s">
        <v>347</v>
      </c>
      <c r="C187" s="267" t="s">
        <v>252</v>
      </c>
      <c r="D187" s="242"/>
      <c r="E187" s="243">
        <f>E188</f>
        <v>500</v>
      </c>
      <c r="F187" s="243">
        <f t="shared" ref="F187:G187" si="65">F188</f>
        <v>0</v>
      </c>
      <c r="G187" s="243">
        <f t="shared" si="65"/>
        <v>0</v>
      </c>
    </row>
    <row r="188" spans="1:7" ht="20.25" x14ac:dyDescent="0.25">
      <c r="A188" s="241" t="s">
        <v>87</v>
      </c>
      <c r="B188" s="267" t="s">
        <v>347</v>
      </c>
      <c r="C188" s="267" t="s">
        <v>252</v>
      </c>
      <c r="D188" s="242" t="s">
        <v>134</v>
      </c>
      <c r="E188" s="243">
        <v>500</v>
      </c>
      <c r="F188" s="243">
        <v>0</v>
      </c>
      <c r="G188" s="243">
        <v>0</v>
      </c>
    </row>
    <row r="189" spans="1:7" ht="40.5" x14ac:dyDescent="0.25">
      <c r="A189" s="249" t="s">
        <v>348</v>
      </c>
      <c r="B189" s="268" t="s">
        <v>349</v>
      </c>
      <c r="C189" s="268"/>
      <c r="D189" s="239"/>
      <c r="E189" s="240">
        <f>E191</f>
        <v>2000</v>
      </c>
      <c r="F189" s="240">
        <f t="shared" ref="F189:G189" si="66">F191</f>
        <v>0</v>
      </c>
      <c r="G189" s="240">
        <f t="shared" si="66"/>
        <v>0</v>
      </c>
    </row>
    <row r="190" spans="1:7" ht="81" x14ac:dyDescent="0.25">
      <c r="A190" s="227" t="s">
        <v>385</v>
      </c>
      <c r="B190" s="268" t="s">
        <v>350</v>
      </c>
      <c r="C190" s="268"/>
      <c r="D190" s="239"/>
      <c r="E190" s="240">
        <f>E191</f>
        <v>2000</v>
      </c>
      <c r="F190" s="240">
        <f t="shared" ref="F190:G191" si="67">F191</f>
        <v>0</v>
      </c>
      <c r="G190" s="240">
        <f t="shared" si="67"/>
        <v>0</v>
      </c>
    </row>
    <row r="191" spans="1:7" ht="20.25" x14ac:dyDescent="0.25">
      <c r="A191" s="244" t="s">
        <v>250</v>
      </c>
      <c r="B191" s="267" t="s">
        <v>350</v>
      </c>
      <c r="C191" s="267" t="s">
        <v>239</v>
      </c>
      <c r="D191" s="242"/>
      <c r="E191" s="243">
        <f>E192</f>
        <v>2000</v>
      </c>
      <c r="F191" s="243">
        <f t="shared" si="67"/>
        <v>0</v>
      </c>
      <c r="G191" s="243">
        <f t="shared" si="67"/>
        <v>0</v>
      </c>
    </row>
    <row r="192" spans="1:7" ht="20.25" x14ac:dyDescent="0.25">
      <c r="A192" s="241" t="s">
        <v>102</v>
      </c>
      <c r="B192" s="267" t="s">
        <v>350</v>
      </c>
      <c r="C192" s="267" t="s">
        <v>239</v>
      </c>
      <c r="D192" s="242" t="s">
        <v>101</v>
      </c>
      <c r="E192" s="243">
        <v>2000</v>
      </c>
      <c r="F192" s="243">
        <v>0</v>
      </c>
      <c r="G192" s="243">
        <v>0</v>
      </c>
    </row>
    <row r="193" spans="1:7" ht="60.75" x14ac:dyDescent="0.25">
      <c r="A193" s="246" t="s">
        <v>351</v>
      </c>
      <c r="B193" s="268" t="s">
        <v>352</v>
      </c>
      <c r="C193" s="268"/>
      <c r="D193" s="239"/>
      <c r="E193" s="240">
        <f>E194</f>
        <v>1000</v>
      </c>
      <c r="F193" s="240">
        <f t="shared" ref="F193:G195" si="68">F194</f>
        <v>0</v>
      </c>
      <c r="G193" s="240">
        <f t="shared" si="68"/>
        <v>0</v>
      </c>
    </row>
    <row r="194" spans="1:7" ht="81" x14ac:dyDescent="0.25">
      <c r="A194" s="227" t="s">
        <v>385</v>
      </c>
      <c r="B194" s="268" t="s">
        <v>353</v>
      </c>
      <c r="C194" s="268"/>
      <c r="D194" s="239"/>
      <c r="E194" s="240">
        <f>E195</f>
        <v>1000</v>
      </c>
      <c r="F194" s="240">
        <f t="shared" si="68"/>
        <v>0</v>
      </c>
      <c r="G194" s="240">
        <f t="shared" si="68"/>
        <v>0</v>
      </c>
    </row>
    <row r="195" spans="1:7" ht="20.25" x14ac:dyDescent="0.25">
      <c r="A195" s="244" t="s">
        <v>250</v>
      </c>
      <c r="B195" s="267" t="s">
        <v>353</v>
      </c>
      <c r="C195" s="267" t="s">
        <v>239</v>
      </c>
      <c r="D195" s="242"/>
      <c r="E195" s="243">
        <f>E196</f>
        <v>1000</v>
      </c>
      <c r="F195" s="243">
        <f t="shared" si="68"/>
        <v>0</v>
      </c>
      <c r="G195" s="243">
        <f t="shared" si="68"/>
        <v>0</v>
      </c>
    </row>
    <row r="196" spans="1:7" ht="20.25" x14ac:dyDescent="0.25">
      <c r="A196" s="241" t="s">
        <v>224</v>
      </c>
      <c r="B196" s="267" t="s">
        <v>353</v>
      </c>
      <c r="C196" s="267" t="s">
        <v>239</v>
      </c>
      <c r="D196" s="242" t="s">
        <v>84</v>
      </c>
      <c r="E196" s="243">
        <v>1000</v>
      </c>
      <c r="F196" s="243">
        <v>0</v>
      </c>
      <c r="G196" s="243">
        <v>0</v>
      </c>
    </row>
    <row r="197" spans="1:7" ht="40.5" x14ac:dyDescent="0.25">
      <c r="A197" s="247" t="s">
        <v>354</v>
      </c>
      <c r="B197" s="268" t="s">
        <v>355</v>
      </c>
      <c r="C197" s="268"/>
      <c r="D197" s="239"/>
      <c r="E197" s="240">
        <f>E198</f>
        <v>10000</v>
      </c>
      <c r="F197" s="240">
        <f t="shared" ref="F197:G199" si="69">F198</f>
        <v>0</v>
      </c>
      <c r="G197" s="240">
        <f t="shared" si="69"/>
        <v>0</v>
      </c>
    </row>
    <row r="198" spans="1:7" ht="81" x14ac:dyDescent="0.25">
      <c r="A198" s="227" t="s">
        <v>385</v>
      </c>
      <c r="B198" s="268" t="s">
        <v>356</v>
      </c>
      <c r="C198" s="268"/>
      <c r="D198" s="239"/>
      <c r="E198" s="240">
        <f>E199</f>
        <v>10000</v>
      </c>
      <c r="F198" s="240">
        <f t="shared" si="69"/>
        <v>0</v>
      </c>
      <c r="G198" s="240">
        <f t="shared" si="69"/>
        <v>0</v>
      </c>
    </row>
    <row r="199" spans="1:7" ht="20.25" x14ac:dyDescent="0.25">
      <c r="A199" s="244" t="s">
        <v>250</v>
      </c>
      <c r="B199" s="267" t="s">
        <v>356</v>
      </c>
      <c r="C199" s="267" t="s">
        <v>239</v>
      </c>
      <c r="D199" s="242"/>
      <c r="E199" s="243">
        <f>E200</f>
        <v>10000</v>
      </c>
      <c r="F199" s="243">
        <f t="shared" si="69"/>
        <v>0</v>
      </c>
      <c r="G199" s="243">
        <f t="shared" si="69"/>
        <v>0</v>
      </c>
    </row>
    <row r="200" spans="1:7" ht="40.5" x14ac:dyDescent="0.25">
      <c r="A200" s="248" t="s">
        <v>222</v>
      </c>
      <c r="B200" s="267" t="s">
        <v>356</v>
      </c>
      <c r="C200" s="267" t="s">
        <v>239</v>
      </c>
      <c r="D200" s="242" t="s">
        <v>223</v>
      </c>
      <c r="E200" s="243">
        <v>10000</v>
      </c>
      <c r="F200" s="243">
        <v>0</v>
      </c>
      <c r="G200" s="243">
        <v>0</v>
      </c>
    </row>
    <row r="201" spans="1:7" ht="20.25" x14ac:dyDescent="0.3">
      <c r="A201" s="228" t="s">
        <v>357</v>
      </c>
      <c r="B201" s="269" t="s">
        <v>241</v>
      </c>
      <c r="C201" s="269" t="s">
        <v>358</v>
      </c>
      <c r="D201" s="238" t="s">
        <v>359</v>
      </c>
      <c r="E201" s="230">
        <f>E202+E207</f>
        <v>715104.36</v>
      </c>
      <c r="F201" s="230">
        <f t="shared" ref="F201:G201" si="70">F202+F207</f>
        <v>817097</v>
      </c>
      <c r="G201" s="230">
        <f t="shared" si="70"/>
        <v>817097</v>
      </c>
    </row>
    <row r="202" spans="1:7" ht="20.25" x14ac:dyDescent="0.3">
      <c r="A202" s="228" t="s">
        <v>360</v>
      </c>
      <c r="B202" s="269" t="s">
        <v>241</v>
      </c>
      <c r="C202" s="269"/>
      <c r="D202" s="238"/>
      <c r="E202" s="230">
        <f>E203</f>
        <v>700</v>
      </c>
      <c r="F202" s="230">
        <f t="shared" ref="F202:G205" si="71">F203</f>
        <v>700</v>
      </c>
      <c r="G202" s="230">
        <f t="shared" si="71"/>
        <v>700</v>
      </c>
    </row>
    <row r="203" spans="1:7" ht="60.75" x14ac:dyDescent="0.3">
      <c r="A203" s="227" t="s">
        <v>361</v>
      </c>
      <c r="B203" s="269" t="s">
        <v>362</v>
      </c>
      <c r="C203" s="269"/>
      <c r="D203" s="238"/>
      <c r="E203" s="230">
        <f>E204</f>
        <v>700</v>
      </c>
      <c r="F203" s="230">
        <f t="shared" si="71"/>
        <v>700</v>
      </c>
      <c r="G203" s="230">
        <f t="shared" si="71"/>
        <v>700</v>
      </c>
    </row>
    <row r="204" spans="1:7" ht="141.75" x14ac:dyDescent="0.3">
      <c r="A204" s="256" t="s">
        <v>363</v>
      </c>
      <c r="B204" s="269" t="s">
        <v>703</v>
      </c>
      <c r="C204" s="269"/>
      <c r="D204" s="238"/>
      <c r="E204" s="230">
        <f>E205</f>
        <v>700</v>
      </c>
      <c r="F204" s="230">
        <f t="shared" si="71"/>
        <v>700</v>
      </c>
      <c r="G204" s="230">
        <f t="shared" si="71"/>
        <v>700</v>
      </c>
    </row>
    <row r="205" spans="1:7" ht="40.5" x14ac:dyDescent="0.3">
      <c r="A205" s="231" t="s">
        <v>177</v>
      </c>
      <c r="B205" s="234" t="s">
        <v>703</v>
      </c>
      <c r="C205" s="234" t="s">
        <v>239</v>
      </c>
      <c r="D205" s="257"/>
      <c r="E205" s="235">
        <f>E206</f>
        <v>700</v>
      </c>
      <c r="F205" s="235">
        <f t="shared" si="71"/>
        <v>700</v>
      </c>
      <c r="G205" s="235">
        <f t="shared" si="71"/>
        <v>700</v>
      </c>
    </row>
    <row r="206" spans="1:7" ht="20.25" x14ac:dyDescent="0.3">
      <c r="A206" s="231" t="s">
        <v>129</v>
      </c>
      <c r="B206" s="234" t="s">
        <v>703</v>
      </c>
      <c r="C206" s="234" t="s">
        <v>239</v>
      </c>
      <c r="D206" s="257" t="s">
        <v>130</v>
      </c>
      <c r="E206" s="235">
        <v>700</v>
      </c>
      <c r="F206" s="235">
        <v>700</v>
      </c>
      <c r="G206" s="235">
        <v>700</v>
      </c>
    </row>
    <row r="207" spans="1:7" ht="20.25" x14ac:dyDescent="0.3">
      <c r="A207" s="227" t="s">
        <v>365</v>
      </c>
      <c r="B207" s="269" t="s">
        <v>366</v>
      </c>
      <c r="C207" s="269"/>
      <c r="D207" s="238"/>
      <c r="E207" s="230">
        <f>E208+E215</f>
        <v>714404.36</v>
      </c>
      <c r="F207" s="230">
        <f t="shared" ref="F207:G207" si="72">F208+F215</f>
        <v>816397</v>
      </c>
      <c r="G207" s="230">
        <f t="shared" si="72"/>
        <v>816397</v>
      </c>
    </row>
    <row r="208" spans="1:7" ht="40.5" x14ac:dyDescent="0.25">
      <c r="A208" s="223" t="s">
        <v>367</v>
      </c>
      <c r="B208" s="270" t="s">
        <v>368</v>
      </c>
      <c r="C208" s="270"/>
      <c r="D208" s="258"/>
      <c r="E208" s="259">
        <f>E209+E212</f>
        <v>709404.36</v>
      </c>
      <c r="F208" s="259">
        <f t="shared" ref="F208:G208" si="73">F209+F212</f>
        <v>809397</v>
      </c>
      <c r="G208" s="259">
        <f t="shared" si="73"/>
        <v>809397</v>
      </c>
    </row>
    <row r="209" spans="1:7" ht="40.5" x14ac:dyDescent="0.25">
      <c r="A209" s="227" t="s">
        <v>369</v>
      </c>
      <c r="B209" s="270" t="s">
        <v>374</v>
      </c>
      <c r="C209" s="270"/>
      <c r="D209" s="258"/>
      <c r="E209" s="259">
        <f>E210</f>
        <v>82341.86</v>
      </c>
      <c r="F209" s="259">
        <f t="shared" ref="F209:G210" si="74">F210</f>
        <v>108897</v>
      </c>
      <c r="G209" s="259">
        <f t="shared" si="74"/>
        <v>108897</v>
      </c>
    </row>
    <row r="210" spans="1:7" ht="20.25" x14ac:dyDescent="0.25">
      <c r="A210" s="231" t="s">
        <v>179</v>
      </c>
      <c r="B210" s="271" t="s">
        <v>374</v>
      </c>
      <c r="C210" s="271" t="s">
        <v>371</v>
      </c>
      <c r="D210" s="260"/>
      <c r="E210" s="261">
        <f>E211</f>
        <v>82341.86</v>
      </c>
      <c r="F210" s="261">
        <f t="shared" si="74"/>
        <v>108897</v>
      </c>
      <c r="G210" s="261">
        <f t="shared" si="74"/>
        <v>108897</v>
      </c>
    </row>
    <row r="211" spans="1:7" ht="20.25" x14ac:dyDescent="0.3">
      <c r="A211" s="262" t="s">
        <v>372</v>
      </c>
      <c r="B211" s="271" t="s">
        <v>374</v>
      </c>
      <c r="C211" s="271" t="s">
        <v>371</v>
      </c>
      <c r="D211" s="260" t="s">
        <v>65</v>
      </c>
      <c r="E211" s="261">
        <v>82341.86</v>
      </c>
      <c r="F211" s="261">
        <v>108897</v>
      </c>
      <c r="G211" s="261">
        <v>108897</v>
      </c>
    </row>
    <row r="212" spans="1:7" ht="40.5" x14ac:dyDescent="0.3">
      <c r="A212" s="263" t="s">
        <v>373</v>
      </c>
      <c r="B212" s="270" t="s">
        <v>784</v>
      </c>
      <c r="C212" s="270"/>
      <c r="D212" s="258"/>
      <c r="E212" s="259">
        <f>E213</f>
        <v>627062.5</v>
      </c>
      <c r="F212" s="259">
        <f t="shared" ref="F212:G213" si="75">F213</f>
        <v>700500</v>
      </c>
      <c r="G212" s="259">
        <f t="shared" si="75"/>
        <v>700500</v>
      </c>
    </row>
    <row r="213" spans="1:7" ht="20.25" x14ac:dyDescent="0.25">
      <c r="A213" s="231" t="s">
        <v>179</v>
      </c>
      <c r="B213" s="271" t="s">
        <v>784</v>
      </c>
      <c r="C213" s="271" t="s">
        <v>371</v>
      </c>
      <c r="D213" s="260"/>
      <c r="E213" s="261">
        <f>E214</f>
        <v>627062.5</v>
      </c>
      <c r="F213" s="261">
        <f t="shared" si="75"/>
        <v>700500</v>
      </c>
      <c r="G213" s="261">
        <f t="shared" si="75"/>
        <v>700500</v>
      </c>
    </row>
    <row r="214" spans="1:7" ht="20.25" x14ac:dyDescent="0.3">
      <c r="A214" s="262" t="s">
        <v>372</v>
      </c>
      <c r="B214" s="271" t="s">
        <v>784</v>
      </c>
      <c r="C214" s="271" t="s">
        <v>371</v>
      </c>
      <c r="D214" s="260" t="s">
        <v>65</v>
      </c>
      <c r="E214" s="261">
        <v>627062.5</v>
      </c>
      <c r="F214" s="261">
        <v>700500</v>
      </c>
      <c r="G214" s="261">
        <v>700500</v>
      </c>
    </row>
    <row r="215" spans="1:7" ht="20.25" x14ac:dyDescent="0.25">
      <c r="A215" s="249" t="s">
        <v>66</v>
      </c>
      <c r="B215" s="268" t="s">
        <v>375</v>
      </c>
      <c r="C215" s="268"/>
      <c r="D215" s="239"/>
      <c r="E215" s="240">
        <f>E216</f>
        <v>5000</v>
      </c>
      <c r="F215" s="240">
        <f t="shared" ref="F215:G217" si="76">F216</f>
        <v>7000</v>
      </c>
      <c r="G215" s="240">
        <f t="shared" si="76"/>
        <v>7000</v>
      </c>
    </row>
    <row r="216" spans="1:7" ht="20.25" x14ac:dyDescent="0.25">
      <c r="A216" s="249" t="s">
        <v>376</v>
      </c>
      <c r="B216" s="268" t="s">
        <v>377</v>
      </c>
      <c r="C216" s="268"/>
      <c r="D216" s="239"/>
      <c r="E216" s="240">
        <f>E217</f>
        <v>5000</v>
      </c>
      <c r="F216" s="240">
        <f t="shared" si="76"/>
        <v>7000</v>
      </c>
      <c r="G216" s="240">
        <f t="shared" si="76"/>
        <v>7000</v>
      </c>
    </row>
    <row r="217" spans="1:7" ht="20.25" x14ac:dyDescent="0.25">
      <c r="A217" s="231" t="s">
        <v>180</v>
      </c>
      <c r="B217" s="267" t="s">
        <v>377</v>
      </c>
      <c r="C217" s="267" t="s">
        <v>252</v>
      </c>
      <c r="D217" s="242"/>
      <c r="E217" s="243">
        <f>E218</f>
        <v>5000</v>
      </c>
      <c r="F217" s="243">
        <f t="shared" si="76"/>
        <v>7000</v>
      </c>
      <c r="G217" s="243">
        <f t="shared" si="76"/>
        <v>7000</v>
      </c>
    </row>
    <row r="218" spans="1:7" ht="20.25" x14ac:dyDescent="0.3">
      <c r="A218" s="264" t="s">
        <v>378</v>
      </c>
      <c r="B218" s="267" t="s">
        <v>377</v>
      </c>
      <c r="C218" s="267" t="s">
        <v>252</v>
      </c>
      <c r="D218" s="242" t="s">
        <v>67</v>
      </c>
      <c r="E218" s="243">
        <v>5000</v>
      </c>
      <c r="F218" s="243">
        <v>7000</v>
      </c>
      <c r="G218" s="243">
        <v>7000</v>
      </c>
    </row>
    <row r="219" spans="1:7" ht="24.75" customHeight="1" x14ac:dyDescent="0.25">
      <c r="A219" s="251" t="s">
        <v>379</v>
      </c>
      <c r="B219" s="251"/>
      <c r="C219" s="251"/>
      <c r="D219" s="251"/>
      <c r="E219" s="265" t="e">
        <f>E13+E28+E201</f>
        <v>#REF!</v>
      </c>
      <c r="F219" s="265">
        <f>F13+F28+F201</f>
        <v>13872716.75</v>
      </c>
      <c r="G219" s="265">
        <f>G13+G28+G201</f>
        <v>12901482</v>
      </c>
    </row>
    <row r="223" spans="1:7" ht="20.25" x14ac:dyDescent="0.3">
      <c r="A223" s="173" t="s">
        <v>202</v>
      </c>
      <c r="F223" s="266" t="s">
        <v>203</v>
      </c>
    </row>
  </sheetData>
  <mergeCells count="8">
    <mergeCell ref="C3:G3"/>
    <mergeCell ref="C4:G4"/>
    <mergeCell ref="A6:E6"/>
    <mergeCell ref="A7:F7"/>
    <mergeCell ref="A10:A11"/>
    <mergeCell ref="B10:B11"/>
    <mergeCell ref="C10:C11"/>
    <mergeCell ref="D10:D11"/>
  </mergeCells>
  <pageMargins left="0.70866141732283472" right="0.70866141732283472" top="0.74803149606299213" bottom="0.74803149606299213" header="0.31496062992125984" footer="0.31496062992125984"/>
  <pageSetup paperSize="9" scale="3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1"/>
  <sheetViews>
    <sheetView topLeftCell="B476" zoomScaleNormal="100" workbookViewId="0">
      <selection activeCell="F478" sqref="F478"/>
    </sheetView>
  </sheetViews>
  <sheetFormatPr defaultRowHeight="15.75" x14ac:dyDescent="0.25"/>
  <cols>
    <col min="1" max="1" width="54.7109375" style="97" customWidth="1"/>
    <col min="2" max="3" width="14.7109375" style="97" customWidth="1"/>
    <col min="4" max="4" width="17.28515625" style="37" customWidth="1"/>
    <col min="5" max="5" width="10" style="37" customWidth="1"/>
    <col min="6" max="6" width="16.5703125" style="65" customWidth="1"/>
    <col min="7" max="7" width="12.85546875" style="65" hidden="1" customWidth="1"/>
    <col min="8" max="10" width="0" style="65" hidden="1" customWidth="1"/>
    <col min="11" max="11" width="12.5703125" style="65" hidden="1" customWidth="1"/>
    <col min="12" max="12" width="13" style="65" hidden="1" customWidth="1"/>
    <col min="13" max="16384" width="9.140625" style="65"/>
  </cols>
  <sheetData>
    <row r="1" spans="1:13" x14ac:dyDescent="0.25">
      <c r="D1" s="36" t="s">
        <v>713</v>
      </c>
    </row>
    <row r="2" spans="1:13" ht="15.75" customHeight="1" x14ac:dyDescent="0.25">
      <c r="B2" s="453" t="s">
        <v>857</v>
      </c>
      <c r="C2" s="453"/>
      <c r="D2" s="453"/>
      <c r="E2" s="453"/>
      <c r="F2" s="453"/>
      <c r="G2" s="36"/>
      <c r="H2" s="36"/>
      <c r="I2" s="36"/>
      <c r="J2" s="36"/>
      <c r="K2" s="36"/>
      <c r="L2" s="36"/>
      <c r="M2" s="36"/>
    </row>
    <row r="3" spans="1:13" x14ac:dyDescent="0.25">
      <c r="A3" s="433" t="s">
        <v>835</v>
      </c>
      <c r="B3" s="433"/>
      <c r="C3" s="433"/>
      <c r="D3" s="433"/>
      <c r="E3" s="433"/>
      <c r="F3" s="433"/>
    </row>
    <row r="4" spans="1:13" x14ac:dyDescent="0.25">
      <c r="C4" s="433" t="s">
        <v>785</v>
      </c>
      <c r="D4" s="433"/>
      <c r="E4" s="433"/>
      <c r="F4" s="433"/>
    </row>
    <row r="5" spans="1:13" x14ac:dyDescent="0.25">
      <c r="D5" s="36"/>
      <c r="E5" s="36"/>
    </row>
    <row r="6" spans="1:13" ht="14.25" customHeight="1" x14ac:dyDescent="0.25">
      <c r="A6" s="435" t="s">
        <v>111</v>
      </c>
      <c r="B6" s="435"/>
      <c r="C6" s="436"/>
      <c r="D6" s="436"/>
      <c r="E6" s="436"/>
    </row>
    <row r="7" spans="1:13" ht="51" customHeight="1" x14ac:dyDescent="0.25">
      <c r="A7" s="435" t="s">
        <v>786</v>
      </c>
      <c r="B7" s="435"/>
      <c r="C7" s="435"/>
      <c r="D7" s="435"/>
      <c r="E7" s="435"/>
    </row>
    <row r="8" spans="1:13" ht="15.75" customHeight="1" x14ac:dyDescent="0.25">
      <c r="A8" s="100" t="s">
        <v>55</v>
      </c>
      <c r="B8" s="100" t="s">
        <v>55</v>
      </c>
      <c r="C8" s="100" t="s">
        <v>55</v>
      </c>
      <c r="D8" s="101" t="s">
        <v>55</v>
      </c>
      <c r="E8" s="101" t="s">
        <v>55</v>
      </c>
    </row>
    <row r="9" spans="1:13" ht="21.75" customHeight="1" x14ac:dyDescent="0.25">
      <c r="A9" s="449" t="s">
        <v>388</v>
      </c>
      <c r="B9" s="449" t="s">
        <v>113</v>
      </c>
      <c r="C9" s="449"/>
      <c r="D9" s="449"/>
      <c r="E9" s="449"/>
      <c r="F9" s="449" t="s">
        <v>640</v>
      </c>
      <c r="G9" s="451" t="s">
        <v>641</v>
      </c>
      <c r="H9" s="449" t="s">
        <v>642</v>
      </c>
      <c r="I9" s="449" t="s">
        <v>643</v>
      </c>
      <c r="J9" s="449" t="s">
        <v>644</v>
      </c>
      <c r="K9" s="449" t="s">
        <v>639</v>
      </c>
      <c r="L9" s="449" t="s">
        <v>640</v>
      </c>
    </row>
    <row r="10" spans="1:13" ht="15" x14ac:dyDescent="0.25">
      <c r="A10" s="450"/>
      <c r="B10" s="278" t="s">
        <v>110</v>
      </c>
      <c r="C10" s="278" t="s">
        <v>389</v>
      </c>
      <c r="D10" s="278" t="s">
        <v>95</v>
      </c>
      <c r="E10" s="278" t="s">
        <v>96</v>
      </c>
      <c r="F10" s="450"/>
      <c r="G10" s="452"/>
      <c r="H10" s="450"/>
      <c r="I10" s="450"/>
      <c r="J10" s="450"/>
      <c r="K10" s="450"/>
      <c r="L10" s="450"/>
    </row>
    <row r="11" spans="1:13" ht="15" x14ac:dyDescent="0.25">
      <c r="A11" s="279" t="s">
        <v>390</v>
      </c>
      <c r="B11" s="279" t="s">
        <v>391</v>
      </c>
      <c r="C11" s="279" t="s">
        <v>392</v>
      </c>
      <c r="D11" s="279" t="s">
        <v>393</v>
      </c>
      <c r="E11" s="279" t="s">
        <v>394</v>
      </c>
      <c r="F11" s="279" t="s">
        <v>395</v>
      </c>
      <c r="G11" s="327" t="s">
        <v>645</v>
      </c>
      <c r="H11" s="279" t="s">
        <v>395</v>
      </c>
      <c r="I11" s="279" t="s">
        <v>645</v>
      </c>
      <c r="J11" s="279" t="s">
        <v>646</v>
      </c>
      <c r="K11" s="279" t="s">
        <v>395</v>
      </c>
      <c r="L11" s="279" t="s">
        <v>395</v>
      </c>
    </row>
    <row r="12" spans="1:13" ht="15" x14ac:dyDescent="0.25">
      <c r="A12" s="280" t="s">
        <v>58</v>
      </c>
      <c r="B12" s="281" t="s">
        <v>109</v>
      </c>
      <c r="C12" s="279" t="s">
        <v>59</v>
      </c>
      <c r="D12" s="279"/>
      <c r="E12" s="279"/>
      <c r="F12" s="282">
        <f>F13+F29+F51+F69+F75+F62</f>
        <v>8712643.879999999</v>
      </c>
      <c r="G12" s="327"/>
      <c r="H12" s="282" t="e">
        <f>H13+H29+H51+H69+H75+H62</f>
        <v>#REF!</v>
      </c>
      <c r="I12" s="282" t="e">
        <f>I13+I29+I51+I69+I75</f>
        <v>#REF!</v>
      </c>
      <c r="J12" s="282" t="e">
        <f>J13+J29+J51+J69+J75</f>
        <v>#REF!</v>
      </c>
      <c r="K12" s="282" t="e">
        <f>K13+K29+K51+K69+K75</f>
        <v>#REF!</v>
      </c>
      <c r="L12" s="282" t="e">
        <f>L13+L29+L51+L69+L75</f>
        <v>#REF!</v>
      </c>
    </row>
    <row r="13" spans="1:13" ht="25.5" x14ac:dyDescent="0.25">
      <c r="A13" s="283" t="s">
        <v>396</v>
      </c>
      <c r="B13" s="281" t="s">
        <v>109</v>
      </c>
      <c r="C13" s="281" t="s">
        <v>61</v>
      </c>
      <c r="D13" s="281"/>
      <c r="E13" s="281" t="s">
        <v>55</v>
      </c>
      <c r="F13" s="284">
        <f t="shared" ref="F13:F18" si="0">F14</f>
        <v>1403416</v>
      </c>
      <c r="G13" s="328">
        <v>-61657.66</v>
      </c>
      <c r="H13" s="329">
        <f>H21+H28</f>
        <v>0</v>
      </c>
      <c r="I13" s="329">
        <f>I21+I28</f>
        <v>0</v>
      </c>
      <c r="J13" s="329">
        <f>J21+J28</f>
        <v>0</v>
      </c>
      <c r="K13" s="284">
        <f t="shared" ref="K13:L18" si="1">K14</f>
        <v>1340668.28</v>
      </c>
      <c r="L13" s="284">
        <f t="shared" si="1"/>
        <v>1340668.28</v>
      </c>
    </row>
    <row r="14" spans="1:13" ht="25.5" x14ac:dyDescent="0.25">
      <c r="A14" s="285" t="s">
        <v>242</v>
      </c>
      <c r="B14" s="281" t="s">
        <v>109</v>
      </c>
      <c r="C14" s="281" t="s">
        <v>61</v>
      </c>
      <c r="D14" s="281" t="s">
        <v>647</v>
      </c>
      <c r="E14" s="281"/>
      <c r="F14" s="284">
        <f t="shared" si="0"/>
        <v>1403416</v>
      </c>
      <c r="G14" s="328"/>
      <c r="H14" s="329"/>
      <c r="I14" s="329"/>
      <c r="J14" s="329"/>
      <c r="K14" s="284">
        <f t="shared" si="1"/>
        <v>1340668.28</v>
      </c>
      <c r="L14" s="284">
        <f t="shared" si="1"/>
        <v>1340668.28</v>
      </c>
    </row>
    <row r="15" spans="1:13" ht="25.5" hidden="1" x14ac:dyDescent="0.25">
      <c r="A15" s="285" t="s">
        <v>398</v>
      </c>
      <c r="B15" s="281" t="s">
        <v>109</v>
      </c>
      <c r="C15" s="281" t="s">
        <v>61</v>
      </c>
      <c r="D15" s="281" t="s">
        <v>399</v>
      </c>
      <c r="E15" s="281"/>
      <c r="F15" s="284">
        <f t="shared" si="0"/>
        <v>1403416</v>
      </c>
      <c r="G15" s="328"/>
      <c r="H15" s="329"/>
      <c r="I15" s="329"/>
      <c r="J15" s="329"/>
      <c r="K15" s="284">
        <f t="shared" si="1"/>
        <v>1340668.28</v>
      </c>
      <c r="L15" s="284">
        <f t="shared" si="1"/>
        <v>1340668.28</v>
      </c>
    </row>
    <row r="16" spans="1:13" ht="25.5" hidden="1" x14ac:dyDescent="0.25">
      <c r="A16" s="285" t="s">
        <v>400</v>
      </c>
      <c r="B16" s="281" t="s">
        <v>109</v>
      </c>
      <c r="C16" s="281" t="s">
        <v>61</v>
      </c>
      <c r="D16" s="281" t="s">
        <v>401</v>
      </c>
      <c r="E16" s="281"/>
      <c r="F16" s="284">
        <f t="shared" si="0"/>
        <v>1403416</v>
      </c>
      <c r="G16" s="328"/>
      <c r="H16" s="329"/>
      <c r="I16" s="329"/>
      <c r="J16" s="329"/>
      <c r="K16" s="284">
        <f t="shared" si="1"/>
        <v>1340668.28</v>
      </c>
      <c r="L16" s="284">
        <f t="shared" si="1"/>
        <v>1340668.28</v>
      </c>
    </row>
    <row r="17" spans="1:12" ht="25.5" hidden="1" x14ac:dyDescent="0.25">
      <c r="A17" s="285" t="s">
        <v>178</v>
      </c>
      <c r="B17" s="281" t="s">
        <v>109</v>
      </c>
      <c r="C17" s="281" t="s">
        <v>61</v>
      </c>
      <c r="D17" s="281" t="s">
        <v>402</v>
      </c>
      <c r="E17" s="281"/>
      <c r="F17" s="284">
        <f t="shared" si="0"/>
        <v>1403416</v>
      </c>
      <c r="G17" s="328"/>
      <c r="H17" s="329"/>
      <c r="I17" s="329"/>
      <c r="J17" s="329"/>
      <c r="K17" s="284">
        <f t="shared" si="1"/>
        <v>1340668.28</v>
      </c>
      <c r="L17" s="284">
        <f t="shared" si="1"/>
        <v>1340668.28</v>
      </c>
    </row>
    <row r="18" spans="1:12" ht="51" hidden="1" x14ac:dyDescent="0.25">
      <c r="A18" s="285" t="s">
        <v>235</v>
      </c>
      <c r="B18" s="281" t="s">
        <v>109</v>
      </c>
      <c r="C18" s="281" t="s">
        <v>61</v>
      </c>
      <c r="D18" s="281" t="s">
        <v>403</v>
      </c>
      <c r="E18" s="281" t="s">
        <v>237</v>
      </c>
      <c r="F18" s="284">
        <f t="shared" si="0"/>
        <v>1403416</v>
      </c>
      <c r="G18" s="328"/>
      <c r="H18" s="329"/>
      <c r="I18" s="329"/>
      <c r="J18" s="329"/>
      <c r="K18" s="284">
        <f t="shared" si="1"/>
        <v>1340668.28</v>
      </c>
      <c r="L18" s="284">
        <f t="shared" si="1"/>
        <v>1340668.28</v>
      </c>
    </row>
    <row r="19" spans="1:12" ht="25.5" x14ac:dyDescent="0.25">
      <c r="A19" s="286" t="s">
        <v>404</v>
      </c>
      <c r="B19" s="287" t="s">
        <v>109</v>
      </c>
      <c r="C19" s="287" t="s">
        <v>61</v>
      </c>
      <c r="D19" s="287" t="s">
        <v>403</v>
      </c>
      <c r="E19" s="287" t="s">
        <v>405</v>
      </c>
      <c r="F19" s="288">
        <f>F20+F23+F27</f>
        <v>1403416</v>
      </c>
      <c r="G19" s="346"/>
      <c r="H19" s="347"/>
      <c r="I19" s="347"/>
      <c r="J19" s="347"/>
      <c r="K19" s="288">
        <f t="shared" ref="K19:L19" si="2">K20+K23+K27</f>
        <v>1340668.28</v>
      </c>
      <c r="L19" s="288">
        <f t="shared" si="2"/>
        <v>1340668.28</v>
      </c>
    </row>
    <row r="20" spans="1:12" ht="15" x14ac:dyDescent="0.25">
      <c r="A20" s="286" t="s">
        <v>406</v>
      </c>
      <c r="B20" s="287" t="s">
        <v>109</v>
      </c>
      <c r="C20" s="287" t="s">
        <v>61</v>
      </c>
      <c r="D20" s="287" t="s">
        <v>403</v>
      </c>
      <c r="E20" s="287" t="s">
        <v>407</v>
      </c>
      <c r="F20" s="288">
        <v>1072916</v>
      </c>
      <c r="G20" s="346"/>
      <c r="H20" s="347"/>
      <c r="I20" s="347"/>
      <c r="J20" s="347"/>
      <c r="K20" s="288">
        <f t="shared" ref="K20:L20" si="3">K21+K22</f>
        <v>1023668.28</v>
      </c>
      <c r="L20" s="288">
        <f t="shared" si="3"/>
        <v>1023668.28</v>
      </c>
    </row>
    <row r="21" spans="1:12" ht="15" hidden="1" x14ac:dyDescent="0.25">
      <c r="A21" s="289" t="s">
        <v>408</v>
      </c>
      <c r="B21" s="287" t="s">
        <v>109</v>
      </c>
      <c r="C21" s="287" t="s">
        <v>61</v>
      </c>
      <c r="D21" s="287" t="s">
        <v>403</v>
      </c>
      <c r="E21" s="287" t="s">
        <v>407</v>
      </c>
      <c r="F21" s="288">
        <v>1013668.28</v>
      </c>
      <c r="G21" s="330"/>
      <c r="H21" s="288"/>
      <c r="I21" s="288"/>
      <c r="J21" s="288"/>
      <c r="K21" s="288">
        <v>1013668.28</v>
      </c>
      <c r="L21" s="288">
        <v>1013668.28</v>
      </c>
    </row>
    <row r="22" spans="1:12" ht="25.5" hidden="1" x14ac:dyDescent="0.25">
      <c r="A22" s="290" t="s">
        <v>409</v>
      </c>
      <c r="B22" s="287" t="s">
        <v>109</v>
      </c>
      <c r="C22" s="291" t="s">
        <v>61</v>
      </c>
      <c r="D22" s="287" t="s">
        <v>403</v>
      </c>
      <c r="E22" s="291" t="s">
        <v>407</v>
      </c>
      <c r="F22" s="292">
        <v>10000</v>
      </c>
      <c r="G22" s="292"/>
      <c r="H22" s="331"/>
      <c r="I22" s="331"/>
      <c r="J22" s="331"/>
      <c r="K22" s="292">
        <v>10000</v>
      </c>
      <c r="L22" s="292">
        <v>10000</v>
      </c>
    </row>
    <row r="23" spans="1:12" ht="25.5" x14ac:dyDescent="0.25">
      <c r="A23" s="289" t="s">
        <v>410</v>
      </c>
      <c r="B23" s="287" t="s">
        <v>109</v>
      </c>
      <c r="C23" s="287" t="s">
        <v>61</v>
      </c>
      <c r="D23" s="287" t="s">
        <v>411</v>
      </c>
      <c r="E23" s="287" t="s">
        <v>412</v>
      </c>
      <c r="F23" s="288">
        <v>6500</v>
      </c>
      <c r="G23" s="346"/>
      <c r="H23" s="288"/>
      <c r="I23" s="288"/>
      <c r="J23" s="288"/>
      <c r="K23" s="288">
        <f t="shared" ref="K23:L23" si="4">K24+K25+K26</f>
        <v>8000</v>
      </c>
      <c r="L23" s="288">
        <f t="shared" si="4"/>
        <v>8000</v>
      </c>
    </row>
    <row r="24" spans="1:12" ht="15" hidden="1" x14ac:dyDescent="0.25">
      <c r="A24" s="290" t="s">
        <v>413</v>
      </c>
      <c r="B24" s="287" t="s">
        <v>109</v>
      </c>
      <c r="C24" s="291" t="s">
        <v>61</v>
      </c>
      <c r="D24" s="287" t="s">
        <v>411</v>
      </c>
      <c r="E24" s="291" t="s">
        <v>412</v>
      </c>
      <c r="F24" s="292">
        <v>1000</v>
      </c>
      <c r="G24" s="291"/>
      <c r="H24" s="307"/>
      <c r="I24" s="332"/>
      <c r="J24" s="288"/>
      <c r="K24" s="292">
        <v>1000</v>
      </c>
      <c r="L24" s="292">
        <v>1000</v>
      </c>
    </row>
    <row r="25" spans="1:12" ht="52.5" hidden="1" customHeight="1" x14ac:dyDescent="0.25">
      <c r="A25" s="290" t="s">
        <v>414</v>
      </c>
      <c r="B25" s="287" t="s">
        <v>109</v>
      </c>
      <c r="C25" s="291" t="s">
        <v>61</v>
      </c>
      <c r="D25" s="287" t="s">
        <v>411</v>
      </c>
      <c r="E25" s="291" t="s">
        <v>412</v>
      </c>
      <c r="F25" s="292">
        <v>2000</v>
      </c>
      <c r="G25" s="291"/>
      <c r="H25" s="307"/>
      <c r="I25" s="332"/>
      <c r="J25" s="288"/>
      <c r="K25" s="292">
        <v>2000</v>
      </c>
      <c r="L25" s="292">
        <v>2000</v>
      </c>
    </row>
    <row r="26" spans="1:12" ht="15" hidden="1" x14ac:dyDescent="0.25">
      <c r="A26" s="290" t="s">
        <v>415</v>
      </c>
      <c r="B26" s="287" t="s">
        <v>109</v>
      </c>
      <c r="C26" s="291" t="s">
        <v>61</v>
      </c>
      <c r="D26" s="287" t="s">
        <v>411</v>
      </c>
      <c r="E26" s="291" t="s">
        <v>412</v>
      </c>
      <c r="F26" s="292">
        <v>5000</v>
      </c>
      <c r="G26" s="291"/>
      <c r="H26" s="307"/>
      <c r="I26" s="332"/>
      <c r="J26" s="288"/>
      <c r="K26" s="292">
        <v>5000</v>
      </c>
      <c r="L26" s="292">
        <v>5000</v>
      </c>
    </row>
    <row r="27" spans="1:12" ht="38.25" x14ac:dyDescent="0.25">
      <c r="A27" s="286" t="s">
        <v>416</v>
      </c>
      <c r="B27" s="287" t="s">
        <v>109</v>
      </c>
      <c r="C27" s="291" t="s">
        <v>61</v>
      </c>
      <c r="D27" s="291" t="s">
        <v>403</v>
      </c>
      <c r="E27" s="291" t="s">
        <v>417</v>
      </c>
      <c r="F27" s="292">
        <v>324000</v>
      </c>
      <c r="G27" s="291"/>
      <c r="H27" s="307"/>
      <c r="I27" s="332"/>
      <c r="J27" s="288"/>
      <c r="K27" s="292">
        <f t="shared" ref="K27:L27" si="5">K28</f>
        <v>309000</v>
      </c>
      <c r="L27" s="292">
        <f t="shared" si="5"/>
        <v>309000</v>
      </c>
    </row>
    <row r="28" spans="1:12" ht="15" hidden="1" x14ac:dyDescent="0.25">
      <c r="A28" s="289" t="s">
        <v>418</v>
      </c>
      <c r="B28" s="281" t="s">
        <v>109</v>
      </c>
      <c r="C28" s="287" t="s">
        <v>61</v>
      </c>
      <c r="D28" s="287" t="s">
        <v>403</v>
      </c>
      <c r="E28" s="287" t="s">
        <v>417</v>
      </c>
      <c r="F28" s="288">
        <v>309000</v>
      </c>
      <c r="G28" s="330"/>
      <c r="H28" s="288"/>
      <c r="I28" s="288"/>
      <c r="J28" s="288"/>
      <c r="K28" s="288">
        <v>309000</v>
      </c>
      <c r="L28" s="288">
        <v>309000</v>
      </c>
    </row>
    <row r="29" spans="1:12" ht="38.25" x14ac:dyDescent="0.25">
      <c r="A29" s="283" t="s">
        <v>419</v>
      </c>
      <c r="B29" s="281" t="s">
        <v>109</v>
      </c>
      <c r="C29" s="281" t="s">
        <v>63</v>
      </c>
      <c r="D29" s="281"/>
      <c r="E29" s="281" t="s">
        <v>55</v>
      </c>
      <c r="F29" s="284">
        <f>F30</f>
        <v>5766030.8799999999</v>
      </c>
      <c r="G29" s="328">
        <v>-432079.4</v>
      </c>
      <c r="H29" s="329" t="e">
        <f>H33+H40+#REF!+#REF!+#REF!+#REF!+#REF!+#REF!+#REF!+#REF!+#REF!</f>
        <v>#REF!</v>
      </c>
      <c r="I29" s="329" t="e">
        <f>I33+I40+#REF!+#REF!+#REF!+#REF!+#REF!+#REF!+#REF!+#REF!+#REF!</f>
        <v>#REF!</v>
      </c>
      <c r="J29" s="329" t="e">
        <f>J33+J40+#REF!+#REF!+#REF!+#REF!+#REF!+#REF!+#REF!+#REF!+#REF!</f>
        <v>#REF!</v>
      </c>
      <c r="K29" s="284" t="e">
        <f t="shared" ref="K29:L29" si="6">K30</f>
        <v>#REF!</v>
      </c>
      <c r="L29" s="284" t="e">
        <f t="shared" si="6"/>
        <v>#REF!</v>
      </c>
    </row>
    <row r="30" spans="1:12" ht="24" customHeight="1" x14ac:dyDescent="0.25">
      <c r="A30" s="285" t="s">
        <v>242</v>
      </c>
      <c r="B30" s="281" t="s">
        <v>109</v>
      </c>
      <c r="C30" s="281" t="s">
        <v>63</v>
      </c>
      <c r="D30" s="281" t="s">
        <v>397</v>
      </c>
      <c r="E30" s="281"/>
      <c r="F30" s="284">
        <f>F31+F41+F44</f>
        <v>5766030.8799999999</v>
      </c>
      <c r="G30" s="328"/>
      <c r="H30" s="329"/>
      <c r="I30" s="329"/>
      <c r="J30" s="329"/>
      <c r="K30" s="284" t="e">
        <f>#REF!</f>
        <v>#REF!</v>
      </c>
      <c r="L30" s="284" t="e">
        <f>#REF!</f>
        <v>#REF!</v>
      </c>
    </row>
    <row r="31" spans="1:12" ht="25.5" x14ac:dyDescent="0.25">
      <c r="A31" s="286" t="s">
        <v>404</v>
      </c>
      <c r="B31" s="287" t="s">
        <v>109</v>
      </c>
      <c r="C31" s="287" t="s">
        <v>63</v>
      </c>
      <c r="D31" s="291" t="s">
        <v>423</v>
      </c>
      <c r="E31" s="291" t="s">
        <v>405</v>
      </c>
      <c r="F31" s="288">
        <v>4897000</v>
      </c>
      <c r="G31" s="346"/>
      <c r="H31" s="347"/>
      <c r="I31" s="347"/>
      <c r="J31" s="347"/>
      <c r="K31" s="288">
        <f t="shared" ref="K31:L31" si="7">K32+K35+K39</f>
        <v>2417392.42</v>
      </c>
      <c r="L31" s="288">
        <f t="shared" si="7"/>
        <v>2357392.42</v>
      </c>
    </row>
    <row r="32" spans="1:12" ht="15" x14ac:dyDescent="0.25">
      <c r="A32" s="286" t="s">
        <v>406</v>
      </c>
      <c r="B32" s="287" t="s">
        <v>109</v>
      </c>
      <c r="C32" s="291" t="s">
        <v>63</v>
      </c>
      <c r="D32" s="291" t="s">
        <v>423</v>
      </c>
      <c r="E32" s="287" t="s">
        <v>407</v>
      </c>
      <c r="F32" s="288">
        <v>3772500</v>
      </c>
      <c r="G32" s="346"/>
      <c r="H32" s="347"/>
      <c r="I32" s="347"/>
      <c r="J32" s="347"/>
      <c r="K32" s="288">
        <f t="shared" ref="K32:L32" si="8">K33+K34</f>
        <v>1910000</v>
      </c>
      <c r="L32" s="288">
        <f t="shared" si="8"/>
        <v>1850000</v>
      </c>
    </row>
    <row r="33" spans="1:12" ht="15" hidden="1" x14ac:dyDescent="0.25">
      <c r="A33" s="289" t="s">
        <v>408</v>
      </c>
      <c r="B33" s="287" t="s">
        <v>109</v>
      </c>
      <c r="C33" s="287" t="s">
        <v>63</v>
      </c>
      <c r="D33" s="291" t="s">
        <v>423</v>
      </c>
      <c r="E33" s="287" t="s">
        <v>407</v>
      </c>
      <c r="F33" s="288">
        <v>1900000</v>
      </c>
      <c r="G33" s="330"/>
      <c r="H33" s="288"/>
      <c r="I33" s="288"/>
      <c r="J33" s="288"/>
      <c r="K33" s="288">
        <v>1900000</v>
      </c>
      <c r="L33" s="288">
        <v>1845000</v>
      </c>
    </row>
    <row r="34" spans="1:12" ht="25.5" hidden="1" x14ac:dyDescent="0.25">
      <c r="A34" s="290" t="s">
        <v>409</v>
      </c>
      <c r="B34" s="287" t="s">
        <v>109</v>
      </c>
      <c r="C34" s="291" t="s">
        <v>63</v>
      </c>
      <c r="D34" s="291" t="s">
        <v>423</v>
      </c>
      <c r="E34" s="291" t="s">
        <v>407</v>
      </c>
      <c r="F34" s="292">
        <v>10000</v>
      </c>
      <c r="G34" s="292"/>
      <c r="H34" s="331"/>
      <c r="I34" s="331"/>
      <c r="J34" s="331"/>
      <c r="K34" s="292">
        <v>10000</v>
      </c>
      <c r="L34" s="292">
        <v>5000</v>
      </c>
    </row>
    <row r="35" spans="1:12" ht="25.5" x14ac:dyDescent="0.25">
      <c r="A35" s="289" t="s">
        <v>410</v>
      </c>
      <c r="B35" s="287" t="s">
        <v>109</v>
      </c>
      <c r="C35" s="291" t="s">
        <v>63</v>
      </c>
      <c r="D35" s="291" t="s">
        <v>424</v>
      </c>
      <c r="E35" s="291" t="s">
        <v>412</v>
      </c>
      <c r="F35" s="288">
        <v>0</v>
      </c>
      <c r="G35" s="346"/>
      <c r="H35" s="288"/>
      <c r="I35" s="288"/>
      <c r="J35" s="288"/>
      <c r="K35" s="288">
        <f t="shared" ref="K35:L35" si="9">K36+K37+K38</f>
        <v>3000</v>
      </c>
      <c r="L35" s="288">
        <f t="shared" si="9"/>
        <v>3000</v>
      </c>
    </row>
    <row r="36" spans="1:12" ht="15" hidden="1" x14ac:dyDescent="0.25">
      <c r="A36" s="290" t="s">
        <v>413</v>
      </c>
      <c r="B36" s="287" t="s">
        <v>109</v>
      </c>
      <c r="C36" s="291" t="s">
        <v>63</v>
      </c>
      <c r="D36" s="291" t="s">
        <v>424</v>
      </c>
      <c r="E36" s="291" t="s">
        <v>412</v>
      </c>
      <c r="F36" s="292">
        <v>1000</v>
      </c>
      <c r="G36" s="291"/>
      <c r="H36" s="307"/>
      <c r="I36" s="332"/>
      <c r="J36" s="288"/>
      <c r="K36" s="292">
        <v>1000</v>
      </c>
      <c r="L36" s="292">
        <v>1000</v>
      </c>
    </row>
    <row r="37" spans="1:12" ht="37.5" hidden="1" customHeight="1" x14ac:dyDescent="0.25">
      <c r="A37" s="290" t="s">
        <v>414</v>
      </c>
      <c r="B37" s="287" t="s">
        <v>109</v>
      </c>
      <c r="C37" s="291" t="s">
        <v>63</v>
      </c>
      <c r="D37" s="291" t="s">
        <v>424</v>
      </c>
      <c r="E37" s="291" t="s">
        <v>412</v>
      </c>
      <c r="F37" s="292">
        <v>1000</v>
      </c>
      <c r="G37" s="291"/>
      <c r="H37" s="307"/>
      <c r="I37" s="332"/>
      <c r="J37" s="288"/>
      <c r="K37" s="292">
        <v>1000</v>
      </c>
      <c r="L37" s="292">
        <v>1000</v>
      </c>
    </row>
    <row r="38" spans="1:12" ht="15" hidden="1" x14ac:dyDescent="0.25">
      <c r="A38" s="290" t="s">
        <v>415</v>
      </c>
      <c r="B38" s="287" t="s">
        <v>109</v>
      </c>
      <c r="C38" s="291" t="s">
        <v>63</v>
      </c>
      <c r="D38" s="291" t="s">
        <v>424</v>
      </c>
      <c r="E38" s="291" t="s">
        <v>412</v>
      </c>
      <c r="F38" s="292">
        <v>1000</v>
      </c>
      <c r="G38" s="291"/>
      <c r="H38" s="307"/>
      <c r="I38" s="332"/>
      <c r="J38" s="288"/>
      <c r="K38" s="292">
        <v>1000</v>
      </c>
      <c r="L38" s="292">
        <v>1000</v>
      </c>
    </row>
    <row r="39" spans="1:12" ht="38.25" x14ac:dyDescent="0.25">
      <c r="A39" s="286" t="s">
        <v>416</v>
      </c>
      <c r="B39" s="287" t="s">
        <v>109</v>
      </c>
      <c r="C39" s="291" t="s">
        <v>63</v>
      </c>
      <c r="D39" s="291" t="s">
        <v>423</v>
      </c>
      <c r="E39" s="291" t="s">
        <v>417</v>
      </c>
      <c r="F39" s="292">
        <f>F40</f>
        <v>1124500</v>
      </c>
      <c r="G39" s="291"/>
      <c r="H39" s="307"/>
      <c r="I39" s="332"/>
      <c r="J39" s="288"/>
      <c r="K39" s="292">
        <f t="shared" ref="K39:L39" si="10">K40</f>
        <v>504392.42</v>
      </c>
      <c r="L39" s="292">
        <f t="shared" si="10"/>
        <v>504392.42</v>
      </c>
    </row>
    <row r="40" spans="1:12" ht="28.5" customHeight="1" x14ac:dyDescent="0.25">
      <c r="A40" s="289" t="s">
        <v>418</v>
      </c>
      <c r="B40" s="287" t="s">
        <v>109</v>
      </c>
      <c r="C40" s="287" t="s">
        <v>63</v>
      </c>
      <c r="D40" s="291" t="s">
        <v>423</v>
      </c>
      <c r="E40" s="287" t="s">
        <v>417</v>
      </c>
      <c r="F40" s="288">
        <v>1124500</v>
      </c>
      <c r="G40" s="330"/>
      <c r="H40" s="288"/>
      <c r="I40" s="288"/>
      <c r="J40" s="288"/>
      <c r="K40" s="288">
        <v>504392.42</v>
      </c>
      <c r="L40" s="288">
        <v>504392.42</v>
      </c>
    </row>
    <row r="41" spans="1:12" ht="18.75" customHeight="1" x14ac:dyDescent="0.25">
      <c r="A41" s="286" t="s">
        <v>177</v>
      </c>
      <c r="B41" s="287" t="s">
        <v>109</v>
      </c>
      <c r="C41" s="287" t="s">
        <v>63</v>
      </c>
      <c r="D41" s="291" t="s">
        <v>424</v>
      </c>
      <c r="E41" s="287" t="s">
        <v>239</v>
      </c>
      <c r="F41" s="288">
        <f>F42+F43</f>
        <v>838030.88</v>
      </c>
      <c r="G41" s="330"/>
      <c r="H41" s="288"/>
      <c r="I41" s="288"/>
      <c r="J41" s="288"/>
      <c r="K41" s="288" t="e">
        <f t="shared" ref="K41:L41" si="11">K42</f>
        <v>#REF!</v>
      </c>
      <c r="L41" s="288" t="e">
        <f t="shared" si="11"/>
        <v>#REF!</v>
      </c>
    </row>
    <row r="42" spans="1:12" ht="15" x14ac:dyDescent="0.25">
      <c r="A42" s="290" t="s">
        <v>425</v>
      </c>
      <c r="B42" s="287" t="s">
        <v>109</v>
      </c>
      <c r="C42" s="287" t="s">
        <v>63</v>
      </c>
      <c r="D42" s="291" t="s">
        <v>424</v>
      </c>
      <c r="E42" s="287" t="s">
        <v>426</v>
      </c>
      <c r="F42" s="288">
        <v>710030.88</v>
      </c>
      <c r="G42" s="330"/>
      <c r="H42" s="288"/>
      <c r="I42" s="288"/>
      <c r="J42" s="288"/>
      <c r="K42" s="288" t="e">
        <f>#REF!+#REF!+#REF!+#REF!+#REF!+#REF!+#REF!+#REF!+#REF!+#REF!+#REF!</f>
        <v>#REF!</v>
      </c>
      <c r="L42" s="288" t="e">
        <f>#REF!+#REF!+#REF!+#REF!+#REF!+#REF!+#REF!+#REF!+#REF!+#REF!+#REF!</f>
        <v>#REF!</v>
      </c>
    </row>
    <row r="43" spans="1:12" ht="15" x14ac:dyDescent="0.25">
      <c r="A43" s="301" t="s">
        <v>686</v>
      </c>
      <c r="B43" s="287" t="s">
        <v>109</v>
      </c>
      <c r="C43" s="287" t="s">
        <v>63</v>
      </c>
      <c r="D43" s="354" t="s">
        <v>424</v>
      </c>
      <c r="E43" s="287" t="s">
        <v>674</v>
      </c>
      <c r="F43" s="288">
        <v>128000</v>
      </c>
      <c r="G43" s="330"/>
      <c r="H43" s="288"/>
      <c r="I43" s="288"/>
      <c r="J43" s="288"/>
      <c r="K43" s="288"/>
      <c r="L43" s="288"/>
    </row>
    <row r="44" spans="1:12" ht="15" x14ac:dyDescent="0.25">
      <c r="A44" s="301" t="s">
        <v>180</v>
      </c>
      <c r="B44" s="287" t="s">
        <v>109</v>
      </c>
      <c r="C44" s="287" t="s">
        <v>63</v>
      </c>
      <c r="D44" s="287" t="s">
        <v>438</v>
      </c>
      <c r="E44" s="287" t="s">
        <v>252</v>
      </c>
      <c r="F44" s="288">
        <f>F45+F47</f>
        <v>31000</v>
      </c>
      <c r="G44" s="330"/>
      <c r="H44" s="288"/>
      <c r="I44" s="288"/>
      <c r="J44" s="288"/>
      <c r="K44" s="288" t="e">
        <f>K45+K47</f>
        <v>#REF!</v>
      </c>
      <c r="L44" s="288" t="e">
        <f>L45+L47</f>
        <v>#REF!</v>
      </c>
    </row>
    <row r="45" spans="1:12" ht="17.25" customHeight="1" x14ac:dyDescent="0.25">
      <c r="A45" s="289" t="s">
        <v>649</v>
      </c>
      <c r="B45" s="287" t="s">
        <v>109</v>
      </c>
      <c r="C45" s="287" t="s">
        <v>63</v>
      </c>
      <c r="D45" s="287" t="s">
        <v>438</v>
      </c>
      <c r="E45" s="287" t="s">
        <v>650</v>
      </c>
      <c r="F45" s="288">
        <f>F46</f>
        <v>0</v>
      </c>
      <c r="G45" s="330"/>
      <c r="H45" s="288"/>
      <c r="I45" s="288"/>
      <c r="J45" s="288"/>
      <c r="K45" s="288" t="e">
        <f t="shared" ref="K45:L45" si="12">K46</f>
        <v>#REF!</v>
      </c>
      <c r="L45" s="288" t="e">
        <f t="shared" si="12"/>
        <v>#REF!</v>
      </c>
    </row>
    <row r="46" spans="1:12" ht="28.5" customHeight="1" x14ac:dyDescent="0.25">
      <c r="A46" s="348" t="s">
        <v>651</v>
      </c>
      <c r="B46" s="287" t="s">
        <v>109</v>
      </c>
      <c r="C46" s="287" t="s">
        <v>63</v>
      </c>
      <c r="D46" s="287" t="s">
        <v>438</v>
      </c>
      <c r="E46" s="287" t="s">
        <v>652</v>
      </c>
      <c r="F46" s="288">
        <v>0</v>
      </c>
      <c r="G46" s="330"/>
      <c r="H46" s="288"/>
      <c r="I46" s="288"/>
      <c r="J46" s="288"/>
      <c r="K46" s="288" t="e">
        <f>#REF!</f>
        <v>#REF!</v>
      </c>
      <c r="L46" s="288" t="e">
        <f>#REF!</f>
        <v>#REF!</v>
      </c>
    </row>
    <row r="47" spans="1:12" ht="21.75" customHeight="1" x14ac:dyDescent="0.25">
      <c r="A47" s="293" t="s">
        <v>251</v>
      </c>
      <c r="B47" s="287" t="s">
        <v>109</v>
      </c>
      <c r="C47" s="287" t="s">
        <v>63</v>
      </c>
      <c r="D47" s="287" t="s">
        <v>438</v>
      </c>
      <c r="E47" s="287" t="s">
        <v>439</v>
      </c>
      <c r="F47" s="288">
        <f>F48+F49+F50</f>
        <v>31000</v>
      </c>
      <c r="G47" s="330"/>
      <c r="H47" s="288"/>
      <c r="I47" s="288"/>
      <c r="J47" s="288"/>
      <c r="K47" s="288" t="e">
        <f>K48+K49+K50</f>
        <v>#REF!</v>
      </c>
      <c r="L47" s="288" t="e">
        <f>L48+L49+L50</f>
        <v>#REF!</v>
      </c>
    </row>
    <row r="48" spans="1:12" ht="15" x14ac:dyDescent="0.25">
      <c r="A48" s="289" t="s">
        <v>440</v>
      </c>
      <c r="B48" s="287" t="s">
        <v>109</v>
      </c>
      <c r="C48" s="287" t="s">
        <v>63</v>
      </c>
      <c r="D48" s="287" t="s">
        <v>438</v>
      </c>
      <c r="E48" s="287" t="s">
        <v>441</v>
      </c>
      <c r="F48" s="288">
        <v>0</v>
      </c>
      <c r="G48" s="330"/>
      <c r="H48" s="288"/>
      <c r="I48" s="288"/>
      <c r="J48" s="288"/>
      <c r="K48" s="288" t="e">
        <f>#REF!</f>
        <v>#REF!</v>
      </c>
      <c r="L48" s="288" t="e">
        <f>#REF!</f>
        <v>#REF!</v>
      </c>
    </row>
    <row r="49" spans="1:12" ht="15" x14ac:dyDescent="0.25">
      <c r="A49" s="295" t="s">
        <v>443</v>
      </c>
      <c r="B49" s="287" t="s">
        <v>109</v>
      </c>
      <c r="C49" s="291" t="s">
        <v>63</v>
      </c>
      <c r="D49" s="291" t="s">
        <v>438</v>
      </c>
      <c r="E49" s="291" t="s">
        <v>444</v>
      </c>
      <c r="F49" s="288">
        <v>15000</v>
      </c>
      <c r="G49" s="330"/>
      <c r="H49" s="288"/>
      <c r="I49" s="288"/>
      <c r="J49" s="288"/>
      <c r="K49" s="288" t="e">
        <f>#REF!</f>
        <v>#REF!</v>
      </c>
      <c r="L49" s="288" t="e">
        <f>#REF!</f>
        <v>#REF!</v>
      </c>
    </row>
    <row r="50" spans="1:12" ht="15" x14ac:dyDescent="0.25">
      <c r="A50" s="289" t="s">
        <v>445</v>
      </c>
      <c r="B50" s="287" t="s">
        <v>109</v>
      </c>
      <c r="C50" s="291" t="s">
        <v>63</v>
      </c>
      <c r="D50" s="291" t="s">
        <v>438</v>
      </c>
      <c r="E50" s="291" t="s">
        <v>446</v>
      </c>
      <c r="F50" s="288">
        <v>16000</v>
      </c>
      <c r="G50" s="330"/>
      <c r="H50" s="288"/>
      <c r="I50" s="288"/>
      <c r="J50" s="288"/>
      <c r="K50" s="288" t="e">
        <f>#REF!+#REF!+#REF!</f>
        <v>#REF!</v>
      </c>
      <c r="L50" s="288" t="e">
        <f>#REF!+#REF!+#REF!</f>
        <v>#REF!</v>
      </c>
    </row>
    <row r="51" spans="1:12" ht="38.25" x14ac:dyDescent="0.25">
      <c r="A51" s="283" t="s">
        <v>450</v>
      </c>
      <c r="B51" s="281" t="s">
        <v>109</v>
      </c>
      <c r="C51" s="281" t="s">
        <v>65</v>
      </c>
      <c r="D51" s="281" t="s">
        <v>451</v>
      </c>
      <c r="E51" s="281" t="s">
        <v>451</v>
      </c>
      <c r="F51" s="284">
        <f>F52</f>
        <v>809397</v>
      </c>
      <c r="G51" s="330"/>
      <c r="H51" s="284">
        <f>H61</f>
        <v>0</v>
      </c>
      <c r="I51" s="284">
        <f>I61</f>
        <v>0</v>
      </c>
      <c r="J51" s="284">
        <f>J61</f>
        <v>0</v>
      </c>
      <c r="K51" s="284">
        <f t="shared" ref="K51:L52" si="13">K52</f>
        <v>709404.36</v>
      </c>
      <c r="L51" s="284">
        <f t="shared" si="13"/>
        <v>709404.36</v>
      </c>
    </row>
    <row r="52" spans="1:12" ht="15" hidden="1" x14ac:dyDescent="0.25">
      <c r="A52" s="297" t="s">
        <v>176</v>
      </c>
      <c r="B52" s="281" t="s">
        <v>109</v>
      </c>
      <c r="C52" s="281" t="s">
        <v>65</v>
      </c>
      <c r="D52" s="278" t="s">
        <v>174</v>
      </c>
      <c r="E52" s="281"/>
      <c r="F52" s="284">
        <f>F53</f>
        <v>809397</v>
      </c>
      <c r="G52" s="330"/>
      <c r="H52" s="284"/>
      <c r="I52" s="284"/>
      <c r="J52" s="284"/>
      <c r="K52" s="284">
        <f t="shared" si="13"/>
        <v>709404.36</v>
      </c>
      <c r="L52" s="284">
        <f t="shared" si="13"/>
        <v>709404.36</v>
      </c>
    </row>
    <row r="53" spans="1:12" ht="25.5" hidden="1" x14ac:dyDescent="0.25">
      <c r="A53" s="297" t="s">
        <v>367</v>
      </c>
      <c r="B53" s="281" t="s">
        <v>109</v>
      </c>
      <c r="C53" s="281" t="s">
        <v>65</v>
      </c>
      <c r="D53" s="281" t="s">
        <v>173</v>
      </c>
      <c r="E53" s="281"/>
      <c r="F53" s="284">
        <f>F54+F58</f>
        <v>809397</v>
      </c>
      <c r="G53" s="330"/>
      <c r="H53" s="284"/>
      <c r="I53" s="284"/>
      <c r="J53" s="284"/>
      <c r="K53" s="284">
        <f t="shared" ref="K53:L53" si="14">K54+K58</f>
        <v>709404.36</v>
      </c>
      <c r="L53" s="284">
        <f t="shared" si="14"/>
        <v>709404.36</v>
      </c>
    </row>
    <row r="54" spans="1:12" ht="25.5" hidden="1" x14ac:dyDescent="0.25">
      <c r="A54" s="297" t="s">
        <v>369</v>
      </c>
      <c r="B54" s="281" t="s">
        <v>109</v>
      </c>
      <c r="C54" s="281" t="s">
        <v>65</v>
      </c>
      <c r="D54" s="281" t="s">
        <v>452</v>
      </c>
      <c r="E54" s="281"/>
      <c r="F54" s="284">
        <f>F55</f>
        <v>108897</v>
      </c>
      <c r="G54" s="330"/>
      <c r="H54" s="284"/>
      <c r="I54" s="284"/>
      <c r="J54" s="284"/>
      <c r="K54" s="284">
        <f t="shared" ref="K54:L56" si="15">K55</f>
        <v>82341.86</v>
      </c>
      <c r="L54" s="284">
        <f t="shared" si="15"/>
        <v>82341.86</v>
      </c>
    </row>
    <row r="55" spans="1:12" ht="15" x14ac:dyDescent="0.25">
      <c r="A55" s="290" t="s">
        <v>179</v>
      </c>
      <c r="B55" s="287" t="s">
        <v>109</v>
      </c>
      <c r="C55" s="287" t="s">
        <v>65</v>
      </c>
      <c r="D55" s="287" t="s">
        <v>452</v>
      </c>
      <c r="E55" s="287" t="s">
        <v>371</v>
      </c>
      <c r="F55" s="288">
        <f>F56</f>
        <v>108897</v>
      </c>
      <c r="G55" s="330"/>
      <c r="H55" s="288"/>
      <c r="I55" s="288"/>
      <c r="J55" s="288"/>
      <c r="K55" s="288">
        <f t="shared" si="15"/>
        <v>82341.86</v>
      </c>
      <c r="L55" s="288">
        <f t="shared" si="15"/>
        <v>82341.86</v>
      </c>
    </row>
    <row r="56" spans="1:12" ht="15" x14ac:dyDescent="0.25">
      <c r="A56" s="290" t="s">
        <v>196</v>
      </c>
      <c r="B56" s="287" t="s">
        <v>109</v>
      </c>
      <c r="C56" s="287" t="s">
        <v>65</v>
      </c>
      <c r="D56" s="287" t="s">
        <v>452</v>
      </c>
      <c r="E56" s="287" t="s">
        <v>453</v>
      </c>
      <c r="F56" s="288">
        <v>108897</v>
      </c>
      <c r="G56" s="330"/>
      <c r="H56" s="288"/>
      <c r="I56" s="288"/>
      <c r="J56" s="288"/>
      <c r="K56" s="288">
        <f t="shared" si="15"/>
        <v>82341.86</v>
      </c>
      <c r="L56" s="288">
        <f t="shared" si="15"/>
        <v>82341.86</v>
      </c>
    </row>
    <row r="57" spans="1:12" ht="25.5" hidden="1" x14ac:dyDescent="0.25">
      <c r="A57" s="289" t="s">
        <v>454</v>
      </c>
      <c r="B57" s="287" t="s">
        <v>109</v>
      </c>
      <c r="C57" s="287" t="s">
        <v>65</v>
      </c>
      <c r="D57" s="287" t="s">
        <v>452</v>
      </c>
      <c r="E57" s="287" t="s">
        <v>453</v>
      </c>
      <c r="F57" s="288">
        <v>82341.86</v>
      </c>
      <c r="G57" s="330"/>
      <c r="H57" s="288"/>
      <c r="I57" s="288"/>
      <c r="J57" s="288"/>
      <c r="K57" s="288">
        <v>82341.86</v>
      </c>
      <c r="L57" s="288">
        <v>82341.86</v>
      </c>
    </row>
    <row r="58" spans="1:12" ht="25.5" hidden="1" x14ac:dyDescent="0.25">
      <c r="A58" s="290" t="s">
        <v>373</v>
      </c>
      <c r="B58" s="287" t="s">
        <v>109</v>
      </c>
      <c r="C58" s="287" t="s">
        <v>65</v>
      </c>
      <c r="D58" s="287" t="s">
        <v>455</v>
      </c>
      <c r="E58" s="287"/>
      <c r="F58" s="288">
        <f>F59</f>
        <v>700500</v>
      </c>
      <c r="G58" s="330"/>
      <c r="H58" s="288"/>
      <c r="I58" s="288"/>
      <c r="J58" s="288"/>
      <c r="K58" s="288">
        <f t="shared" ref="K58:L60" si="16">K59</f>
        <v>627062.5</v>
      </c>
      <c r="L58" s="288">
        <f t="shared" si="16"/>
        <v>627062.5</v>
      </c>
    </row>
    <row r="59" spans="1:12" ht="15" x14ac:dyDescent="0.25">
      <c r="A59" s="290" t="s">
        <v>179</v>
      </c>
      <c r="B59" s="287" t="s">
        <v>109</v>
      </c>
      <c r="C59" s="287" t="s">
        <v>65</v>
      </c>
      <c r="D59" s="287" t="s">
        <v>455</v>
      </c>
      <c r="E59" s="287" t="s">
        <v>371</v>
      </c>
      <c r="F59" s="288">
        <f>F60</f>
        <v>700500</v>
      </c>
      <c r="G59" s="330"/>
      <c r="H59" s="288"/>
      <c r="I59" s="288"/>
      <c r="J59" s="288"/>
      <c r="K59" s="288">
        <f t="shared" si="16"/>
        <v>627062.5</v>
      </c>
      <c r="L59" s="288">
        <f t="shared" si="16"/>
        <v>627062.5</v>
      </c>
    </row>
    <row r="60" spans="1:12" ht="15" x14ac:dyDescent="0.25">
      <c r="A60" s="290" t="s">
        <v>196</v>
      </c>
      <c r="B60" s="287" t="s">
        <v>109</v>
      </c>
      <c r="C60" s="287" t="s">
        <v>65</v>
      </c>
      <c r="D60" s="287" t="s">
        <v>455</v>
      </c>
      <c r="E60" s="287" t="s">
        <v>453</v>
      </c>
      <c r="F60" s="288">
        <v>700500</v>
      </c>
      <c r="G60" s="330"/>
      <c r="H60" s="288"/>
      <c r="I60" s="288"/>
      <c r="J60" s="288"/>
      <c r="K60" s="288">
        <f t="shared" si="16"/>
        <v>627062.5</v>
      </c>
      <c r="L60" s="288">
        <f t="shared" si="16"/>
        <v>627062.5</v>
      </c>
    </row>
    <row r="61" spans="1:12" ht="25.5" hidden="1" x14ac:dyDescent="0.25">
      <c r="A61" s="289" t="s">
        <v>454</v>
      </c>
      <c r="B61" s="281" t="s">
        <v>109</v>
      </c>
      <c r="C61" s="287" t="s">
        <v>65</v>
      </c>
      <c r="D61" s="287" t="s">
        <v>455</v>
      </c>
      <c r="E61" s="287" t="s">
        <v>453</v>
      </c>
      <c r="F61" s="288">
        <v>627062.5</v>
      </c>
      <c r="G61" s="330"/>
      <c r="H61" s="288"/>
      <c r="I61" s="288"/>
      <c r="J61" s="288"/>
      <c r="K61" s="288">
        <v>627062.5</v>
      </c>
      <c r="L61" s="288">
        <v>627062.5</v>
      </c>
    </row>
    <row r="62" spans="1:12" ht="21.75" customHeight="1" x14ac:dyDescent="0.25">
      <c r="A62" s="283" t="s">
        <v>456</v>
      </c>
      <c r="B62" s="281" t="s">
        <v>109</v>
      </c>
      <c r="C62" s="281" t="s">
        <v>457</v>
      </c>
      <c r="D62" s="281"/>
      <c r="E62" s="281"/>
      <c r="F62" s="284">
        <f>F63+F66</f>
        <v>706100</v>
      </c>
      <c r="G62" s="330"/>
      <c r="H62" s="284">
        <f>H63+H66</f>
        <v>142040.6</v>
      </c>
      <c r="I62" s="288"/>
      <c r="J62" s="288"/>
      <c r="K62" s="284"/>
      <c r="L62" s="284"/>
    </row>
    <row r="63" spans="1:12" ht="28.5" customHeight="1" x14ac:dyDescent="0.25">
      <c r="A63" s="283" t="s">
        <v>768</v>
      </c>
      <c r="B63" s="281" t="s">
        <v>109</v>
      </c>
      <c r="C63" s="281" t="s">
        <v>457</v>
      </c>
      <c r="D63" s="281" t="s">
        <v>458</v>
      </c>
      <c r="E63" s="281"/>
      <c r="F63" s="284">
        <f>F64</f>
        <v>355400</v>
      </c>
      <c r="G63" s="336"/>
      <c r="H63" s="288">
        <v>108206</v>
      </c>
      <c r="I63" s="288"/>
      <c r="J63" s="288"/>
      <c r="K63" s="288"/>
      <c r="L63" s="288"/>
    </row>
    <row r="64" spans="1:12" ht="19.5" customHeight="1" x14ac:dyDescent="0.25">
      <c r="A64" s="286" t="s">
        <v>180</v>
      </c>
      <c r="B64" s="281" t="s">
        <v>109</v>
      </c>
      <c r="C64" s="287" t="s">
        <v>457</v>
      </c>
      <c r="D64" s="287" t="s">
        <v>458</v>
      </c>
      <c r="E64" s="287" t="s">
        <v>252</v>
      </c>
      <c r="F64" s="288">
        <f>F65</f>
        <v>355400</v>
      </c>
      <c r="G64" s="336"/>
      <c r="H64" s="288"/>
      <c r="I64" s="288"/>
      <c r="J64" s="288"/>
      <c r="K64" s="288"/>
      <c r="L64" s="288"/>
    </row>
    <row r="65" spans="1:12" ht="18.75" customHeight="1" x14ac:dyDescent="0.25">
      <c r="A65" s="289" t="s">
        <v>539</v>
      </c>
      <c r="B65" s="281" t="s">
        <v>109</v>
      </c>
      <c r="C65" s="287" t="s">
        <v>457</v>
      </c>
      <c r="D65" s="287" t="s">
        <v>458</v>
      </c>
      <c r="E65" s="287" t="s">
        <v>459</v>
      </c>
      <c r="F65" s="288">
        <v>355400</v>
      </c>
      <c r="G65" s="336"/>
      <c r="H65" s="288"/>
      <c r="I65" s="288"/>
      <c r="J65" s="288"/>
      <c r="K65" s="288"/>
      <c r="L65" s="288"/>
    </row>
    <row r="66" spans="1:12" ht="28.5" customHeight="1" x14ac:dyDescent="0.25">
      <c r="A66" s="283" t="s">
        <v>791</v>
      </c>
      <c r="B66" s="281" t="s">
        <v>109</v>
      </c>
      <c r="C66" s="281" t="s">
        <v>457</v>
      </c>
      <c r="D66" s="281" t="s">
        <v>460</v>
      </c>
      <c r="E66" s="281"/>
      <c r="F66" s="284">
        <f>F67</f>
        <v>350700</v>
      </c>
      <c r="G66" s="330"/>
      <c r="H66" s="288">
        <v>33834.6</v>
      </c>
      <c r="I66" s="288"/>
      <c r="J66" s="288"/>
      <c r="K66" s="288"/>
      <c r="L66" s="288"/>
    </row>
    <row r="67" spans="1:12" ht="28.5" customHeight="1" x14ac:dyDescent="0.25">
      <c r="A67" s="286" t="s">
        <v>180</v>
      </c>
      <c r="B67" s="281" t="s">
        <v>109</v>
      </c>
      <c r="C67" s="287" t="s">
        <v>457</v>
      </c>
      <c r="D67" s="287" t="s">
        <v>460</v>
      </c>
      <c r="E67" s="287" t="s">
        <v>252</v>
      </c>
      <c r="F67" s="288">
        <f>F68</f>
        <v>350700</v>
      </c>
      <c r="G67" s="330"/>
      <c r="H67" s="288"/>
      <c r="I67" s="288"/>
      <c r="J67" s="288"/>
      <c r="K67" s="288"/>
      <c r="L67" s="288"/>
    </row>
    <row r="68" spans="1:12" ht="28.5" customHeight="1" x14ac:dyDescent="0.25">
      <c r="A68" s="289" t="s">
        <v>539</v>
      </c>
      <c r="B68" s="281" t="s">
        <v>109</v>
      </c>
      <c r="C68" s="287" t="s">
        <v>457</v>
      </c>
      <c r="D68" s="287" t="s">
        <v>460</v>
      </c>
      <c r="E68" s="287" t="s">
        <v>459</v>
      </c>
      <c r="F68" s="288">
        <v>350700</v>
      </c>
      <c r="G68" s="330"/>
      <c r="H68" s="288"/>
      <c r="I68" s="288"/>
      <c r="J68" s="288"/>
      <c r="K68" s="288"/>
      <c r="L68" s="288"/>
    </row>
    <row r="69" spans="1:12" ht="15" x14ac:dyDescent="0.25">
      <c r="A69" s="283" t="s">
        <v>461</v>
      </c>
      <c r="B69" s="281" t="s">
        <v>109</v>
      </c>
      <c r="C69" s="281" t="s">
        <v>67</v>
      </c>
      <c r="D69" s="287" t="s">
        <v>460</v>
      </c>
      <c r="E69" s="281" t="s">
        <v>55</v>
      </c>
      <c r="F69" s="284">
        <f>F70</f>
        <v>7000</v>
      </c>
      <c r="G69" s="330">
        <v>-20000</v>
      </c>
      <c r="H69" s="329">
        <f>H74</f>
        <v>0</v>
      </c>
      <c r="I69" s="329">
        <f>I74</f>
        <v>0</v>
      </c>
      <c r="J69" s="329">
        <f>J74</f>
        <v>0</v>
      </c>
      <c r="K69" s="284">
        <f t="shared" ref="K69:L73" si="17">K70</f>
        <v>5000</v>
      </c>
      <c r="L69" s="284">
        <f t="shared" si="17"/>
        <v>5000</v>
      </c>
    </row>
    <row r="70" spans="1:12" ht="15" x14ac:dyDescent="0.25">
      <c r="A70" s="290" t="s">
        <v>176</v>
      </c>
      <c r="B70" s="287" t="s">
        <v>109</v>
      </c>
      <c r="C70" s="287" t="s">
        <v>67</v>
      </c>
      <c r="D70" s="291" t="s">
        <v>174</v>
      </c>
      <c r="E70" s="287"/>
      <c r="F70" s="288">
        <f>F71</f>
        <v>7000</v>
      </c>
      <c r="G70" s="330"/>
      <c r="H70" s="347"/>
      <c r="I70" s="347"/>
      <c r="J70" s="347"/>
      <c r="K70" s="288">
        <f t="shared" si="17"/>
        <v>5000</v>
      </c>
      <c r="L70" s="288">
        <f t="shared" si="17"/>
        <v>5000</v>
      </c>
    </row>
    <row r="71" spans="1:12" ht="25.5" hidden="1" x14ac:dyDescent="0.25">
      <c r="A71" s="286" t="s">
        <v>462</v>
      </c>
      <c r="B71" s="287" t="s">
        <v>109</v>
      </c>
      <c r="C71" s="291" t="s">
        <v>67</v>
      </c>
      <c r="D71" s="291" t="s">
        <v>463</v>
      </c>
      <c r="E71" s="287"/>
      <c r="F71" s="288">
        <f>F72</f>
        <v>7000</v>
      </c>
      <c r="G71" s="330"/>
      <c r="H71" s="347"/>
      <c r="I71" s="347"/>
      <c r="J71" s="347"/>
      <c r="K71" s="288">
        <f t="shared" si="17"/>
        <v>5000</v>
      </c>
      <c r="L71" s="288">
        <f t="shared" si="17"/>
        <v>5000</v>
      </c>
    </row>
    <row r="72" spans="1:12" ht="15" x14ac:dyDescent="0.25">
      <c r="A72" s="286" t="s">
        <v>180</v>
      </c>
      <c r="B72" s="287" t="s">
        <v>109</v>
      </c>
      <c r="C72" s="287" t="s">
        <v>67</v>
      </c>
      <c r="D72" s="291" t="s">
        <v>463</v>
      </c>
      <c r="E72" s="287" t="s">
        <v>252</v>
      </c>
      <c r="F72" s="288">
        <f>F73</f>
        <v>7000</v>
      </c>
      <c r="G72" s="330"/>
      <c r="H72" s="347"/>
      <c r="I72" s="347"/>
      <c r="J72" s="347"/>
      <c r="K72" s="288">
        <f t="shared" si="17"/>
        <v>5000</v>
      </c>
      <c r="L72" s="288">
        <f t="shared" si="17"/>
        <v>5000</v>
      </c>
    </row>
    <row r="73" spans="1:12" ht="15" x14ac:dyDescent="0.25">
      <c r="A73" s="286" t="s">
        <v>464</v>
      </c>
      <c r="B73" s="287" t="s">
        <v>109</v>
      </c>
      <c r="C73" s="287" t="s">
        <v>67</v>
      </c>
      <c r="D73" s="291" t="s">
        <v>463</v>
      </c>
      <c r="E73" s="287" t="s">
        <v>465</v>
      </c>
      <c r="F73" s="288">
        <v>7000</v>
      </c>
      <c r="G73" s="330"/>
      <c r="H73" s="347"/>
      <c r="I73" s="347"/>
      <c r="J73" s="347"/>
      <c r="K73" s="288">
        <f t="shared" si="17"/>
        <v>5000</v>
      </c>
      <c r="L73" s="288">
        <f t="shared" si="17"/>
        <v>5000</v>
      </c>
    </row>
    <row r="74" spans="1:12" ht="26.25" hidden="1" x14ac:dyDescent="0.25">
      <c r="A74" s="294" t="s">
        <v>437</v>
      </c>
      <c r="B74" s="281" t="s">
        <v>109</v>
      </c>
      <c r="C74" s="287" t="s">
        <v>67</v>
      </c>
      <c r="D74" s="291" t="s">
        <v>463</v>
      </c>
      <c r="E74" s="287" t="s">
        <v>465</v>
      </c>
      <c r="F74" s="288">
        <v>5000</v>
      </c>
      <c r="G74" s="330"/>
      <c r="H74" s="288"/>
      <c r="I74" s="288"/>
      <c r="J74" s="288"/>
      <c r="K74" s="288">
        <v>5000</v>
      </c>
      <c r="L74" s="288">
        <v>5000</v>
      </c>
    </row>
    <row r="75" spans="1:12" ht="15" x14ac:dyDescent="0.25">
      <c r="A75" s="298" t="s">
        <v>129</v>
      </c>
      <c r="B75" s="281" t="s">
        <v>109</v>
      </c>
      <c r="C75" s="281" t="s">
        <v>130</v>
      </c>
      <c r="D75" s="281" t="s">
        <v>451</v>
      </c>
      <c r="E75" s="281" t="s">
        <v>451</v>
      </c>
      <c r="F75" s="284">
        <f>F76+F83</f>
        <v>20700</v>
      </c>
      <c r="G75" s="335"/>
      <c r="H75" s="284">
        <f>H81</f>
        <v>700</v>
      </c>
      <c r="I75" s="284">
        <f>I81</f>
        <v>700</v>
      </c>
      <c r="J75" s="284">
        <f>J81</f>
        <v>700</v>
      </c>
      <c r="K75" s="284">
        <f t="shared" ref="K75:L75" si="18">K76+K83</f>
        <v>30700</v>
      </c>
      <c r="L75" s="284">
        <f t="shared" si="18"/>
        <v>30700</v>
      </c>
    </row>
    <row r="76" spans="1:12" ht="15" hidden="1" x14ac:dyDescent="0.25">
      <c r="A76" s="283" t="s">
        <v>176</v>
      </c>
      <c r="B76" s="281" t="s">
        <v>109</v>
      </c>
      <c r="C76" s="281" t="s">
        <v>130</v>
      </c>
      <c r="D76" s="281" t="s">
        <v>175</v>
      </c>
      <c r="E76" s="281"/>
      <c r="F76" s="284">
        <f>F77</f>
        <v>700</v>
      </c>
      <c r="G76" s="335"/>
      <c r="H76" s="284"/>
      <c r="I76" s="284"/>
      <c r="J76" s="284"/>
      <c r="K76" s="284">
        <f t="shared" ref="K76:L80" si="19">K77</f>
        <v>700</v>
      </c>
      <c r="L76" s="284">
        <f t="shared" si="19"/>
        <v>700</v>
      </c>
    </row>
    <row r="77" spans="1:12" ht="76.5" x14ac:dyDescent="0.25">
      <c r="A77" s="349" t="s">
        <v>135</v>
      </c>
      <c r="B77" s="287" t="s">
        <v>109</v>
      </c>
      <c r="C77" s="287" t="s">
        <v>130</v>
      </c>
      <c r="D77" s="287" t="s">
        <v>695</v>
      </c>
      <c r="E77" s="287"/>
      <c r="F77" s="288">
        <f>F78</f>
        <v>700</v>
      </c>
      <c r="G77" s="330"/>
      <c r="H77" s="288"/>
      <c r="I77" s="288"/>
      <c r="J77" s="288"/>
      <c r="K77" s="288">
        <f t="shared" si="19"/>
        <v>700</v>
      </c>
      <c r="L77" s="288">
        <f t="shared" si="19"/>
        <v>700</v>
      </c>
    </row>
    <row r="78" spans="1:12" ht="25.5" x14ac:dyDescent="0.25">
      <c r="A78" s="299" t="s">
        <v>466</v>
      </c>
      <c r="B78" s="287" t="s">
        <v>109</v>
      </c>
      <c r="C78" s="287" t="s">
        <v>130</v>
      </c>
      <c r="D78" s="287" t="s">
        <v>695</v>
      </c>
      <c r="E78" s="287" t="s">
        <v>239</v>
      </c>
      <c r="F78" s="288">
        <f>F79</f>
        <v>700</v>
      </c>
      <c r="G78" s="330"/>
      <c r="H78" s="288"/>
      <c r="I78" s="288"/>
      <c r="J78" s="288"/>
      <c r="K78" s="288">
        <f t="shared" si="19"/>
        <v>700</v>
      </c>
      <c r="L78" s="288">
        <f t="shared" si="19"/>
        <v>700</v>
      </c>
    </row>
    <row r="79" spans="1:12" ht="25.5" hidden="1" x14ac:dyDescent="0.25">
      <c r="A79" s="299" t="s">
        <v>467</v>
      </c>
      <c r="B79" s="287" t="s">
        <v>109</v>
      </c>
      <c r="C79" s="287" t="s">
        <v>130</v>
      </c>
      <c r="D79" s="287" t="s">
        <v>695</v>
      </c>
      <c r="E79" s="287" t="s">
        <v>468</v>
      </c>
      <c r="F79" s="288">
        <f>F80</f>
        <v>700</v>
      </c>
      <c r="G79" s="330"/>
      <c r="H79" s="288"/>
      <c r="I79" s="288"/>
      <c r="J79" s="288"/>
      <c r="K79" s="288">
        <f t="shared" si="19"/>
        <v>700</v>
      </c>
      <c r="L79" s="288">
        <f t="shared" si="19"/>
        <v>700</v>
      </c>
    </row>
    <row r="80" spans="1:12" ht="15" x14ac:dyDescent="0.25">
      <c r="A80" s="290" t="s">
        <v>425</v>
      </c>
      <c r="B80" s="287" t="s">
        <v>109</v>
      </c>
      <c r="C80" s="287" t="s">
        <v>130</v>
      </c>
      <c r="D80" s="287" t="s">
        <v>695</v>
      </c>
      <c r="E80" s="287" t="s">
        <v>426</v>
      </c>
      <c r="F80" s="288">
        <f>F81</f>
        <v>700</v>
      </c>
      <c r="G80" s="330"/>
      <c r="H80" s="288"/>
      <c r="I80" s="288"/>
      <c r="J80" s="288"/>
      <c r="K80" s="288">
        <f t="shared" si="19"/>
        <v>700</v>
      </c>
      <c r="L80" s="288">
        <f t="shared" si="19"/>
        <v>700</v>
      </c>
    </row>
    <row r="81" spans="1:12" ht="25.5" hidden="1" x14ac:dyDescent="0.25">
      <c r="A81" s="290" t="s">
        <v>437</v>
      </c>
      <c r="B81" s="287" t="s">
        <v>109</v>
      </c>
      <c r="C81" s="287" t="s">
        <v>130</v>
      </c>
      <c r="D81" s="287" t="s">
        <v>364</v>
      </c>
      <c r="E81" s="287" t="s">
        <v>426</v>
      </c>
      <c r="F81" s="288">
        <v>700</v>
      </c>
      <c r="G81" s="330"/>
      <c r="H81" s="288">
        <v>700</v>
      </c>
      <c r="I81" s="288">
        <v>700</v>
      </c>
      <c r="J81" s="288">
        <v>700</v>
      </c>
      <c r="K81" s="288">
        <v>700</v>
      </c>
      <c r="L81" s="288">
        <v>700</v>
      </c>
    </row>
    <row r="82" spans="1:12" ht="25.5" x14ac:dyDescent="0.25">
      <c r="A82" s="286" t="s">
        <v>242</v>
      </c>
      <c r="B82" s="287" t="s">
        <v>109</v>
      </c>
      <c r="C82" s="287" t="s">
        <v>130</v>
      </c>
      <c r="D82" s="287" t="s">
        <v>397</v>
      </c>
      <c r="E82" s="287"/>
      <c r="F82" s="288">
        <f t="shared" ref="F82:F87" si="20">F83</f>
        <v>20000</v>
      </c>
      <c r="G82" s="330"/>
      <c r="H82" s="288"/>
      <c r="I82" s="288"/>
      <c r="J82" s="288"/>
      <c r="K82" s="288">
        <f t="shared" ref="K82:L88" si="21">K83</f>
        <v>30000</v>
      </c>
      <c r="L82" s="288">
        <f t="shared" si="21"/>
        <v>30000</v>
      </c>
    </row>
    <row r="83" spans="1:12" ht="15" x14ac:dyDescent="0.25">
      <c r="A83" s="300" t="s">
        <v>254</v>
      </c>
      <c r="B83" s="287" t="s">
        <v>109</v>
      </c>
      <c r="C83" s="287" t="s">
        <v>130</v>
      </c>
      <c r="D83" s="287" t="s">
        <v>469</v>
      </c>
      <c r="E83" s="287"/>
      <c r="F83" s="288">
        <f t="shared" si="20"/>
        <v>20000</v>
      </c>
      <c r="G83" s="330"/>
      <c r="H83" s="288"/>
      <c r="I83" s="288"/>
      <c r="J83" s="288"/>
      <c r="K83" s="288">
        <f t="shared" si="21"/>
        <v>30000</v>
      </c>
      <c r="L83" s="288">
        <f t="shared" si="21"/>
        <v>30000</v>
      </c>
    </row>
    <row r="84" spans="1:12" ht="15" hidden="1" x14ac:dyDescent="0.25">
      <c r="A84" s="300" t="s">
        <v>470</v>
      </c>
      <c r="B84" s="287" t="s">
        <v>109</v>
      </c>
      <c r="C84" s="287" t="s">
        <v>130</v>
      </c>
      <c r="D84" s="287" t="s">
        <v>471</v>
      </c>
      <c r="E84" s="287"/>
      <c r="F84" s="288">
        <f t="shared" si="20"/>
        <v>20000</v>
      </c>
      <c r="G84" s="330"/>
      <c r="H84" s="288"/>
      <c r="I84" s="288"/>
      <c r="J84" s="288"/>
      <c r="K84" s="288">
        <f t="shared" si="21"/>
        <v>30000</v>
      </c>
      <c r="L84" s="288">
        <f t="shared" si="21"/>
        <v>30000</v>
      </c>
    </row>
    <row r="85" spans="1:12" ht="63.75" hidden="1" x14ac:dyDescent="0.25">
      <c r="A85" s="301" t="s">
        <v>653</v>
      </c>
      <c r="B85" s="287" t="s">
        <v>109</v>
      </c>
      <c r="C85" s="287" t="s">
        <v>130</v>
      </c>
      <c r="D85" s="287" t="s">
        <v>473</v>
      </c>
      <c r="E85" s="287"/>
      <c r="F85" s="288">
        <f t="shared" si="20"/>
        <v>20000</v>
      </c>
      <c r="G85" s="330"/>
      <c r="H85" s="288"/>
      <c r="I85" s="288"/>
      <c r="J85" s="288"/>
      <c r="K85" s="288">
        <f t="shared" si="21"/>
        <v>30000</v>
      </c>
      <c r="L85" s="288">
        <f t="shared" si="21"/>
        <v>30000</v>
      </c>
    </row>
    <row r="86" spans="1:12" ht="25.5" x14ac:dyDescent="0.25">
      <c r="A86" s="299" t="s">
        <v>466</v>
      </c>
      <c r="B86" s="287" t="s">
        <v>109</v>
      </c>
      <c r="C86" s="287" t="s">
        <v>130</v>
      </c>
      <c r="D86" s="287" t="s">
        <v>473</v>
      </c>
      <c r="E86" s="287" t="s">
        <v>239</v>
      </c>
      <c r="F86" s="288">
        <f t="shared" si="20"/>
        <v>20000</v>
      </c>
      <c r="G86" s="330"/>
      <c r="H86" s="288"/>
      <c r="I86" s="288"/>
      <c r="J86" s="288"/>
      <c r="K86" s="288">
        <f t="shared" si="21"/>
        <v>30000</v>
      </c>
      <c r="L86" s="288">
        <f t="shared" si="21"/>
        <v>30000</v>
      </c>
    </row>
    <row r="87" spans="1:12" ht="25.5" hidden="1" x14ac:dyDescent="0.25">
      <c r="A87" s="299" t="s">
        <v>467</v>
      </c>
      <c r="B87" s="287" t="s">
        <v>109</v>
      </c>
      <c r="C87" s="287" t="s">
        <v>130</v>
      </c>
      <c r="D87" s="287" t="s">
        <v>473</v>
      </c>
      <c r="E87" s="287" t="s">
        <v>468</v>
      </c>
      <c r="F87" s="288">
        <f t="shared" si="20"/>
        <v>20000</v>
      </c>
      <c r="G87" s="330"/>
      <c r="H87" s="288"/>
      <c r="I87" s="288"/>
      <c r="J87" s="288"/>
      <c r="K87" s="288">
        <f t="shared" si="21"/>
        <v>30000</v>
      </c>
      <c r="L87" s="288">
        <f t="shared" si="21"/>
        <v>30000</v>
      </c>
    </row>
    <row r="88" spans="1:12" ht="25.5" x14ac:dyDescent="0.25">
      <c r="A88" s="290" t="s">
        <v>474</v>
      </c>
      <c r="B88" s="287" t="s">
        <v>109</v>
      </c>
      <c r="C88" s="287" t="s">
        <v>130</v>
      </c>
      <c r="D88" s="287" t="s">
        <v>473</v>
      </c>
      <c r="E88" s="287" t="s">
        <v>426</v>
      </c>
      <c r="F88" s="288">
        <v>20000</v>
      </c>
      <c r="G88" s="330"/>
      <c r="H88" s="288"/>
      <c r="I88" s="288"/>
      <c r="J88" s="288"/>
      <c r="K88" s="288">
        <f t="shared" si="21"/>
        <v>30000</v>
      </c>
      <c r="L88" s="288">
        <f t="shared" si="21"/>
        <v>30000</v>
      </c>
    </row>
    <row r="89" spans="1:12" ht="15" hidden="1" x14ac:dyDescent="0.25">
      <c r="A89" s="302" t="s">
        <v>431</v>
      </c>
      <c r="B89" s="281" t="s">
        <v>109</v>
      </c>
      <c r="C89" s="287" t="s">
        <v>130</v>
      </c>
      <c r="D89" s="287" t="s">
        <v>473</v>
      </c>
      <c r="E89" s="287" t="s">
        <v>426</v>
      </c>
      <c r="F89" s="288">
        <v>30000</v>
      </c>
      <c r="G89" s="330"/>
      <c r="H89" s="288"/>
      <c r="I89" s="288"/>
      <c r="J89" s="288"/>
      <c r="K89" s="288">
        <v>30000</v>
      </c>
      <c r="L89" s="288">
        <v>30000</v>
      </c>
    </row>
    <row r="90" spans="1:12" ht="15" x14ac:dyDescent="0.25">
      <c r="A90" s="283" t="s">
        <v>106</v>
      </c>
      <c r="B90" s="281" t="s">
        <v>109</v>
      </c>
      <c r="C90" s="281" t="s">
        <v>107</v>
      </c>
      <c r="D90" s="281"/>
      <c r="E90" s="281"/>
      <c r="F90" s="284">
        <f>F91</f>
        <v>142800</v>
      </c>
      <c r="G90" s="328">
        <v>0</v>
      </c>
      <c r="H90" s="284">
        <f>H91</f>
        <v>0</v>
      </c>
      <c r="I90" s="284">
        <f>I91</f>
        <v>0</v>
      </c>
      <c r="J90" s="284">
        <f>J91</f>
        <v>0</v>
      </c>
      <c r="K90" s="284">
        <f t="shared" ref="K90:L94" si="22">K91</f>
        <v>126699.99999999999</v>
      </c>
      <c r="L90" s="284">
        <f t="shared" si="22"/>
        <v>129599.99999999999</v>
      </c>
    </row>
    <row r="91" spans="1:12" ht="15" x14ac:dyDescent="0.25">
      <c r="A91" s="283" t="s">
        <v>475</v>
      </c>
      <c r="B91" s="281" t="s">
        <v>109</v>
      </c>
      <c r="C91" s="281" t="s">
        <v>104</v>
      </c>
      <c r="D91" s="281"/>
      <c r="E91" s="281" t="s">
        <v>55</v>
      </c>
      <c r="F91" s="284">
        <f>F92</f>
        <v>142800</v>
      </c>
      <c r="G91" s="330">
        <v>231.24</v>
      </c>
      <c r="H91" s="329">
        <f>SUM(H99:H110)</f>
        <v>0</v>
      </c>
      <c r="I91" s="329">
        <f>SUM(I99:I110)</f>
        <v>0</v>
      </c>
      <c r="J91" s="329">
        <f>SUM(J99:J110)</f>
        <v>0</v>
      </c>
      <c r="K91" s="284">
        <f t="shared" si="22"/>
        <v>126699.99999999999</v>
      </c>
      <c r="L91" s="284">
        <f t="shared" si="22"/>
        <v>129599.99999999999</v>
      </c>
    </row>
    <row r="92" spans="1:12" ht="38.25" x14ac:dyDescent="0.25">
      <c r="A92" s="285" t="s">
        <v>694</v>
      </c>
      <c r="B92" s="281" t="s">
        <v>109</v>
      </c>
      <c r="C92" s="281" t="s">
        <v>104</v>
      </c>
      <c r="D92" s="281" t="s">
        <v>691</v>
      </c>
      <c r="E92" s="281"/>
      <c r="F92" s="284">
        <f>F93</f>
        <v>142800</v>
      </c>
      <c r="G92" s="335"/>
      <c r="H92" s="329"/>
      <c r="I92" s="329"/>
      <c r="J92" s="329"/>
      <c r="K92" s="284">
        <f t="shared" si="22"/>
        <v>126699.99999999999</v>
      </c>
      <c r="L92" s="284">
        <f t="shared" si="22"/>
        <v>129599.99999999999</v>
      </c>
    </row>
    <row r="93" spans="1:12" ht="51" hidden="1" x14ac:dyDescent="0.25">
      <c r="A93" s="285" t="s">
        <v>232</v>
      </c>
      <c r="B93" s="281" t="s">
        <v>109</v>
      </c>
      <c r="C93" s="281" t="s">
        <v>104</v>
      </c>
      <c r="D93" s="281" t="s">
        <v>476</v>
      </c>
      <c r="E93" s="281"/>
      <c r="F93" s="284">
        <f>F94</f>
        <v>142800</v>
      </c>
      <c r="G93" s="335"/>
      <c r="H93" s="329"/>
      <c r="I93" s="329"/>
      <c r="J93" s="329"/>
      <c r="K93" s="284">
        <f t="shared" si="22"/>
        <v>126699.99999999999</v>
      </c>
      <c r="L93" s="284">
        <f t="shared" si="22"/>
        <v>129599.99999999999</v>
      </c>
    </row>
    <row r="94" spans="1:12" ht="38.25" hidden="1" x14ac:dyDescent="0.25">
      <c r="A94" s="285" t="s">
        <v>233</v>
      </c>
      <c r="B94" s="281" t="s">
        <v>109</v>
      </c>
      <c r="C94" s="281" t="s">
        <v>104</v>
      </c>
      <c r="D94" s="281" t="s">
        <v>184</v>
      </c>
      <c r="E94" s="281"/>
      <c r="F94" s="284">
        <f>F95</f>
        <v>142800</v>
      </c>
      <c r="G94" s="335"/>
      <c r="H94" s="329"/>
      <c r="I94" s="329"/>
      <c r="J94" s="329"/>
      <c r="K94" s="284">
        <f t="shared" si="22"/>
        <v>126699.99999999999</v>
      </c>
      <c r="L94" s="284">
        <f t="shared" si="22"/>
        <v>129599.99999999999</v>
      </c>
    </row>
    <row r="95" spans="1:12" ht="25.5" hidden="1" x14ac:dyDescent="0.25">
      <c r="A95" s="285" t="s">
        <v>234</v>
      </c>
      <c r="B95" s="281" t="s">
        <v>109</v>
      </c>
      <c r="C95" s="281" t="s">
        <v>104</v>
      </c>
      <c r="D95" s="281" t="s">
        <v>172</v>
      </c>
      <c r="E95" s="281"/>
      <c r="F95" s="284">
        <f>F96+F106</f>
        <v>142800</v>
      </c>
      <c r="G95" s="335"/>
      <c r="H95" s="329"/>
      <c r="I95" s="329"/>
      <c r="J95" s="329"/>
      <c r="K95" s="284">
        <f t="shared" ref="K95:L95" si="23">K96+K106</f>
        <v>126699.99999999999</v>
      </c>
      <c r="L95" s="284">
        <f t="shared" si="23"/>
        <v>129599.99999999999</v>
      </c>
    </row>
    <row r="96" spans="1:12" ht="51" hidden="1" x14ac:dyDescent="0.25">
      <c r="A96" s="285" t="s">
        <v>235</v>
      </c>
      <c r="B96" s="281" t="s">
        <v>109</v>
      </c>
      <c r="C96" s="281" t="s">
        <v>104</v>
      </c>
      <c r="D96" s="281" t="s">
        <v>172</v>
      </c>
      <c r="E96" s="281" t="s">
        <v>237</v>
      </c>
      <c r="F96" s="284">
        <f>F97</f>
        <v>133125.35999999999</v>
      </c>
      <c r="G96" s="335"/>
      <c r="H96" s="329"/>
      <c r="I96" s="329"/>
      <c r="J96" s="329"/>
      <c r="K96" s="284">
        <f t="shared" ref="K96:L96" si="24">K97</f>
        <v>123213.48999999999</v>
      </c>
      <c r="L96" s="284">
        <f t="shared" si="24"/>
        <v>123213.48999999999</v>
      </c>
    </row>
    <row r="97" spans="1:12" ht="25.5" x14ac:dyDescent="0.25">
      <c r="A97" s="286" t="s">
        <v>404</v>
      </c>
      <c r="B97" s="287" t="s">
        <v>109</v>
      </c>
      <c r="C97" s="287" t="s">
        <v>104</v>
      </c>
      <c r="D97" s="287" t="s">
        <v>692</v>
      </c>
      <c r="E97" s="287" t="s">
        <v>405</v>
      </c>
      <c r="F97" s="288">
        <f>F98+F100+F102</f>
        <v>133125.35999999999</v>
      </c>
      <c r="G97" s="330"/>
      <c r="H97" s="347"/>
      <c r="I97" s="347"/>
      <c r="J97" s="347"/>
      <c r="K97" s="288">
        <f t="shared" ref="K97:L97" si="25">K98+K100+K102</f>
        <v>123213.48999999999</v>
      </c>
      <c r="L97" s="288">
        <f t="shared" si="25"/>
        <v>123213.48999999999</v>
      </c>
    </row>
    <row r="98" spans="1:12" ht="15" x14ac:dyDescent="0.25">
      <c r="A98" s="286" t="s">
        <v>406</v>
      </c>
      <c r="B98" s="287" t="s">
        <v>109</v>
      </c>
      <c r="C98" s="287" t="s">
        <v>104</v>
      </c>
      <c r="D98" s="287" t="s">
        <v>690</v>
      </c>
      <c r="E98" s="287" t="s">
        <v>407</v>
      </c>
      <c r="F98" s="288">
        <v>100710.72</v>
      </c>
      <c r="G98" s="330"/>
      <c r="H98" s="347"/>
      <c r="I98" s="347"/>
      <c r="J98" s="347"/>
      <c r="K98" s="288">
        <f t="shared" ref="K98:L98" si="26">K99</f>
        <v>93097.919999999998</v>
      </c>
      <c r="L98" s="288">
        <f t="shared" si="26"/>
        <v>93097.919999999998</v>
      </c>
    </row>
    <row r="99" spans="1:12" ht="15" hidden="1" x14ac:dyDescent="0.25">
      <c r="A99" s="289" t="s">
        <v>408</v>
      </c>
      <c r="B99" s="287" t="s">
        <v>109</v>
      </c>
      <c r="C99" s="287" t="s">
        <v>104</v>
      </c>
      <c r="D99" s="287" t="s">
        <v>690</v>
      </c>
      <c r="E99" s="287" t="s">
        <v>407</v>
      </c>
      <c r="F99" s="288">
        <v>93097.919999999998</v>
      </c>
      <c r="G99" s="330"/>
      <c r="H99" s="288"/>
      <c r="I99" s="288"/>
      <c r="J99" s="288"/>
      <c r="K99" s="288">
        <v>93097.919999999998</v>
      </c>
      <c r="L99" s="288">
        <v>93097.919999999998</v>
      </c>
    </row>
    <row r="100" spans="1:12" ht="38.25" x14ac:dyDescent="0.25">
      <c r="A100" s="289" t="s">
        <v>416</v>
      </c>
      <c r="B100" s="287" t="s">
        <v>109</v>
      </c>
      <c r="C100" s="287" t="s">
        <v>104</v>
      </c>
      <c r="D100" s="287" t="s">
        <v>693</v>
      </c>
      <c r="E100" s="287" t="s">
        <v>417</v>
      </c>
      <c r="F100" s="288">
        <v>30414.639999999999</v>
      </c>
      <c r="G100" s="330"/>
      <c r="H100" s="288"/>
      <c r="I100" s="288"/>
      <c r="J100" s="288"/>
      <c r="K100" s="288">
        <f t="shared" ref="K100:L100" si="27">K101</f>
        <v>28115.57</v>
      </c>
      <c r="L100" s="288">
        <f t="shared" si="27"/>
        <v>28115.57</v>
      </c>
    </row>
    <row r="101" spans="1:12" ht="15" hidden="1" x14ac:dyDescent="0.25">
      <c r="A101" s="289" t="s">
        <v>418</v>
      </c>
      <c r="B101" s="287" t="s">
        <v>109</v>
      </c>
      <c r="C101" s="287" t="s">
        <v>104</v>
      </c>
      <c r="D101" s="287" t="s">
        <v>693</v>
      </c>
      <c r="E101" s="287" t="s">
        <v>417</v>
      </c>
      <c r="F101" s="288">
        <v>28115.57</v>
      </c>
      <c r="G101" s="330"/>
      <c r="H101" s="288"/>
      <c r="I101" s="288"/>
      <c r="J101" s="288"/>
      <c r="K101" s="288">
        <v>28115.57</v>
      </c>
      <c r="L101" s="288">
        <v>28115.57</v>
      </c>
    </row>
    <row r="102" spans="1:12" ht="25.5" x14ac:dyDescent="0.25">
      <c r="A102" s="289" t="s">
        <v>477</v>
      </c>
      <c r="B102" s="287" t="s">
        <v>109</v>
      </c>
      <c r="C102" s="287" t="s">
        <v>104</v>
      </c>
      <c r="D102" s="287" t="s">
        <v>693</v>
      </c>
      <c r="E102" s="287" t="s">
        <v>412</v>
      </c>
      <c r="F102" s="288">
        <v>2000</v>
      </c>
      <c r="G102" s="330"/>
      <c r="H102" s="288"/>
      <c r="I102" s="288"/>
      <c r="J102" s="288"/>
      <c r="K102" s="288">
        <f t="shared" ref="K102:L102" si="28">K103+K104+K105</f>
        <v>2000</v>
      </c>
      <c r="L102" s="288">
        <f t="shared" si="28"/>
        <v>2000</v>
      </c>
    </row>
    <row r="103" spans="1:12" ht="15" hidden="1" x14ac:dyDescent="0.25">
      <c r="A103" s="289" t="s">
        <v>478</v>
      </c>
      <c r="B103" s="287" t="s">
        <v>109</v>
      </c>
      <c r="C103" s="287" t="s">
        <v>104</v>
      </c>
      <c r="D103" s="287" t="s">
        <v>693</v>
      </c>
      <c r="E103" s="287" t="s">
        <v>412</v>
      </c>
      <c r="F103" s="288">
        <v>500</v>
      </c>
      <c r="G103" s="330"/>
      <c r="H103" s="288"/>
      <c r="I103" s="288"/>
      <c r="J103" s="288"/>
      <c r="K103" s="288">
        <v>500</v>
      </c>
      <c r="L103" s="288">
        <v>500</v>
      </c>
    </row>
    <row r="104" spans="1:12" ht="15" hidden="1" x14ac:dyDescent="0.25">
      <c r="A104" s="290" t="s">
        <v>414</v>
      </c>
      <c r="B104" s="287" t="s">
        <v>109</v>
      </c>
      <c r="C104" s="287" t="s">
        <v>104</v>
      </c>
      <c r="D104" s="287" t="s">
        <v>693</v>
      </c>
      <c r="E104" s="287" t="s">
        <v>412</v>
      </c>
      <c r="F104" s="288">
        <v>500</v>
      </c>
      <c r="G104" s="330"/>
      <c r="H104" s="288"/>
      <c r="I104" s="288"/>
      <c r="J104" s="288"/>
      <c r="K104" s="288">
        <v>500</v>
      </c>
      <c r="L104" s="288">
        <v>500</v>
      </c>
    </row>
    <row r="105" spans="1:12" ht="15" hidden="1" x14ac:dyDescent="0.25">
      <c r="A105" s="290" t="s">
        <v>415</v>
      </c>
      <c r="B105" s="287" t="s">
        <v>109</v>
      </c>
      <c r="C105" s="291" t="s">
        <v>104</v>
      </c>
      <c r="D105" s="287" t="s">
        <v>693</v>
      </c>
      <c r="E105" s="291" t="s">
        <v>412</v>
      </c>
      <c r="F105" s="292">
        <v>1000</v>
      </c>
      <c r="G105" s="291"/>
      <c r="H105" s="307"/>
      <c r="I105" s="332"/>
      <c r="J105" s="288"/>
      <c r="K105" s="292">
        <v>1000</v>
      </c>
      <c r="L105" s="292">
        <v>1000</v>
      </c>
    </row>
    <row r="106" spans="1:12" ht="25.5" x14ac:dyDescent="0.25">
      <c r="A106" s="290" t="s">
        <v>136</v>
      </c>
      <c r="B106" s="287" t="s">
        <v>109</v>
      </c>
      <c r="C106" s="287" t="s">
        <v>104</v>
      </c>
      <c r="D106" s="287" t="s">
        <v>693</v>
      </c>
      <c r="E106" s="287" t="s">
        <v>239</v>
      </c>
      <c r="F106" s="288">
        <f>F107</f>
        <v>9674.64</v>
      </c>
      <c r="G106" s="330"/>
      <c r="H106" s="288"/>
      <c r="I106" s="288"/>
      <c r="J106" s="288"/>
      <c r="K106" s="288">
        <f t="shared" ref="K106:L107" si="29">K107</f>
        <v>3486.51</v>
      </c>
      <c r="L106" s="288">
        <f t="shared" si="29"/>
        <v>6386.51</v>
      </c>
    </row>
    <row r="107" spans="1:12" ht="25.5" hidden="1" x14ac:dyDescent="0.25">
      <c r="A107" s="290" t="s">
        <v>479</v>
      </c>
      <c r="B107" s="287" t="s">
        <v>109</v>
      </c>
      <c r="C107" s="287" t="s">
        <v>104</v>
      </c>
      <c r="D107" s="287" t="s">
        <v>693</v>
      </c>
      <c r="E107" s="287" t="s">
        <v>426</v>
      </c>
      <c r="F107" s="288">
        <f>F108</f>
        <v>9674.64</v>
      </c>
      <c r="G107" s="330"/>
      <c r="H107" s="288"/>
      <c r="I107" s="288"/>
      <c r="J107" s="288"/>
      <c r="K107" s="288">
        <f t="shared" si="29"/>
        <v>3486.51</v>
      </c>
      <c r="L107" s="288">
        <f t="shared" si="29"/>
        <v>6386.51</v>
      </c>
    </row>
    <row r="108" spans="1:12" ht="15" x14ac:dyDescent="0.25">
      <c r="A108" s="290" t="s">
        <v>425</v>
      </c>
      <c r="B108" s="287" t="s">
        <v>109</v>
      </c>
      <c r="C108" s="287" t="s">
        <v>104</v>
      </c>
      <c r="D108" s="287" t="s">
        <v>693</v>
      </c>
      <c r="E108" s="287" t="s">
        <v>426</v>
      </c>
      <c r="F108" s="288">
        <v>9674.64</v>
      </c>
      <c r="G108" s="330"/>
      <c r="H108" s="288"/>
      <c r="I108" s="288"/>
      <c r="J108" s="288"/>
      <c r="K108" s="288">
        <f t="shared" ref="K108:L108" si="30">K109+K110</f>
        <v>3486.51</v>
      </c>
      <c r="L108" s="288">
        <f t="shared" si="30"/>
        <v>6386.51</v>
      </c>
    </row>
    <row r="109" spans="1:12" ht="15" hidden="1" x14ac:dyDescent="0.25">
      <c r="A109" s="289" t="s">
        <v>427</v>
      </c>
      <c r="B109" s="281" t="s">
        <v>109</v>
      </c>
      <c r="C109" s="287" t="s">
        <v>104</v>
      </c>
      <c r="D109" s="287" t="s">
        <v>236</v>
      </c>
      <c r="E109" s="287" t="s">
        <v>426</v>
      </c>
      <c r="F109" s="288">
        <v>1000</v>
      </c>
      <c r="G109" s="330"/>
      <c r="H109" s="288"/>
      <c r="I109" s="288"/>
      <c r="J109" s="288"/>
      <c r="K109" s="288">
        <v>1000</v>
      </c>
      <c r="L109" s="288">
        <v>1000</v>
      </c>
    </row>
    <row r="110" spans="1:12" ht="15" hidden="1" x14ac:dyDescent="0.25">
      <c r="A110" s="294" t="s">
        <v>435</v>
      </c>
      <c r="B110" s="281" t="s">
        <v>109</v>
      </c>
      <c r="C110" s="287" t="s">
        <v>104</v>
      </c>
      <c r="D110" s="287" t="s">
        <v>236</v>
      </c>
      <c r="E110" s="287" t="s">
        <v>426</v>
      </c>
      <c r="F110" s="288">
        <v>1886.51</v>
      </c>
      <c r="G110" s="330"/>
      <c r="H110" s="288"/>
      <c r="I110" s="288"/>
      <c r="J110" s="288"/>
      <c r="K110" s="288">
        <v>2486.5100000000002</v>
      </c>
      <c r="L110" s="288">
        <v>5386.51</v>
      </c>
    </row>
    <row r="111" spans="1:12" ht="25.5" x14ac:dyDescent="0.25">
      <c r="A111" s="283" t="s">
        <v>480</v>
      </c>
      <c r="B111" s="281" t="s">
        <v>109</v>
      </c>
      <c r="C111" s="281" t="s">
        <v>69</v>
      </c>
      <c r="D111" s="281"/>
      <c r="E111" s="281"/>
      <c r="F111" s="284">
        <f>F112+F126</f>
        <v>2171364.9500000002</v>
      </c>
      <c r="G111" s="328">
        <v>-10000</v>
      </c>
      <c r="H111" s="284" t="e">
        <f>#REF!+H126</f>
        <v>#REF!</v>
      </c>
      <c r="I111" s="284" t="e">
        <f>#REF!+I126</f>
        <v>#REF!</v>
      </c>
      <c r="J111" s="284" t="e">
        <f>#REF!+J126</f>
        <v>#REF!</v>
      </c>
      <c r="K111" s="284" t="e">
        <f>K112+K126</f>
        <v>#REF!</v>
      </c>
      <c r="L111" s="284" t="e">
        <f>L112+L126</f>
        <v>#REF!</v>
      </c>
    </row>
    <row r="112" spans="1:12" ht="15" x14ac:dyDescent="0.25">
      <c r="A112" s="283" t="s">
        <v>671</v>
      </c>
      <c r="B112" s="281" t="s">
        <v>109</v>
      </c>
      <c r="C112" s="281" t="s">
        <v>70</v>
      </c>
      <c r="D112" s="281" t="s">
        <v>483</v>
      </c>
      <c r="E112" s="287"/>
      <c r="F112" s="284">
        <f>F113</f>
        <v>1000</v>
      </c>
      <c r="G112" s="328"/>
      <c r="H112" s="288"/>
      <c r="I112" s="288"/>
      <c r="J112" s="288"/>
      <c r="K112" s="284" t="e">
        <f>K113+#REF!+#REF!</f>
        <v>#REF!</v>
      </c>
      <c r="L112" s="284" t="e">
        <f>L113+#REF!+#REF!</f>
        <v>#REF!</v>
      </c>
    </row>
    <row r="113" spans="1:12" ht="15" x14ac:dyDescent="0.25">
      <c r="A113" s="303" t="s">
        <v>484</v>
      </c>
      <c r="B113" s="281" t="s">
        <v>109</v>
      </c>
      <c r="C113" s="281" t="s">
        <v>70</v>
      </c>
      <c r="D113" s="281" t="s">
        <v>485</v>
      </c>
      <c r="E113" s="281"/>
      <c r="F113" s="284">
        <f t="shared" ref="F113:F117" si="31">F114</f>
        <v>1000</v>
      </c>
      <c r="G113" s="337"/>
      <c r="H113" s="284">
        <f>H119</f>
        <v>0</v>
      </c>
      <c r="I113" s="284">
        <f>I119</f>
        <v>0</v>
      </c>
      <c r="J113" s="284">
        <f>J119</f>
        <v>0</v>
      </c>
      <c r="K113" s="284">
        <f t="shared" ref="K113:L118" si="32">K114</f>
        <v>3000</v>
      </c>
      <c r="L113" s="284">
        <f t="shared" si="32"/>
        <v>3000</v>
      </c>
    </row>
    <row r="114" spans="1:12" ht="26.25" x14ac:dyDescent="0.25">
      <c r="A114" s="300" t="s">
        <v>486</v>
      </c>
      <c r="B114" s="287" t="s">
        <v>109</v>
      </c>
      <c r="C114" s="287" t="s">
        <v>70</v>
      </c>
      <c r="D114" s="287" t="s">
        <v>487</v>
      </c>
      <c r="E114" s="287"/>
      <c r="F114" s="288">
        <f t="shared" si="31"/>
        <v>1000</v>
      </c>
      <c r="G114" s="350"/>
      <c r="H114" s="288"/>
      <c r="I114" s="288"/>
      <c r="J114" s="288"/>
      <c r="K114" s="288">
        <f t="shared" si="32"/>
        <v>3000</v>
      </c>
      <c r="L114" s="288">
        <f t="shared" si="32"/>
        <v>3000</v>
      </c>
    </row>
    <row r="115" spans="1:12" ht="63.75" x14ac:dyDescent="0.25">
      <c r="A115" s="301" t="s">
        <v>653</v>
      </c>
      <c r="B115" s="287" t="s">
        <v>109</v>
      </c>
      <c r="C115" s="287" t="s">
        <v>70</v>
      </c>
      <c r="D115" s="287" t="s">
        <v>488</v>
      </c>
      <c r="E115" s="287"/>
      <c r="F115" s="288">
        <f t="shared" si="31"/>
        <v>1000</v>
      </c>
      <c r="G115" s="350"/>
      <c r="H115" s="288"/>
      <c r="I115" s="288"/>
      <c r="J115" s="288"/>
      <c r="K115" s="288">
        <f t="shared" si="32"/>
        <v>3000</v>
      </c>
      <c r="L115" s="288">
        <f t="shared" si="32"/>
        <v>3000</v>
      </c>
    </row>
    <row r="116" spans="1:12" ht="25.5" x14ac:dyDescent="0.25">
      <c r="A116" s="299" t="s">
        <v>466</v>
      </c>
      <c r="B116" s="287" t="s">
        <v>109</v>
      </c>
      <c r="C116" s="287" t="s">
        <v>70</v>
      </c>
      <c r="D116" s="287" t="s">
        <v>488</v>
      </c>
      <c r="E116" s="287" t="s">
        <v>239</v>
      </c>
      <c r="F116" s="288">
        <f t="shared" si="31"/>
        <v>1000</v>
      </c>
      <c r="G116" s="346"/>
      <c r="H116" s="347"/>
      <c r="I116" s="347"/>
      <c r="J116" s="347"/>
      <c r="K116" s="288">
        <f t="shared" si="32"/>
        <v>3000</v>
      </c>
      <c r="L116" s="288">
        <f t="shared" si="32"/>
        <v>3000</v>
      </c>
    </row>
    <row r="117" spans="1:12" ht="25.5" hidden="1" x14ac:dyDescent="0.25">
      <c r="A117" s="299" t="s">
        <v>467</v>
      </c>
      <c r="B117" s="287" t="s">
        <v>109</v>
      </c>
      <c r="C117" s="287" t="s">
        <v>70</v>
      </c>
      <c r="D117" s="287" t="s">
        <v>488</v>
      </c>
      <c r="E117" s="287" t="s">
        <v>468</v>
      </c>
      <c r="F117" s="288">
        <f t="shared" si="31"/>
        <v>1000</v>
      </c>
      <c r="G117" s="346"/>
      <c r="H117" s="347"/>
      <c r="I117" s="347"/>
      <c r="J117" s="347"/>
      <c r="K117" s="288">
        <f t="shared" si="32"/>
        <v>3000</v>
      </c>
      <c r="L117" s="288">
        <f t="shared" si="32"/>
        <v>3000</v>
      </c>
    </row>
    <row r="118" spans="1:12" ht="15" x14ac:dyDescent="0.25">
      <c r="A118" s="290" t="s">
        <v>425</v>
      </c>
      <c r="B118" s="287" t="s">
        <v>109</v>
      </c>
      <c r="C118" s="287" t="s">
        <v>70</v>
      </c>
      <c r="D118" s="287" t="s">
        <v>488</v>
      </c>
      <c r="E118" s="287" t="s">
        <v>426</v>
      </c>
      <c r="F118" s="288">
        <v>1000</v>
      </c>
      <c r="G118" s="346"/>
      <c r="H118" s="347"/>
      <c r="I118" s="347"/>
      <c r="J118" s="347"/>
      <c r="K118" s="288">
        <f t="shared" si="32"/>
        <v>3000</v>
      </c>
      <c r="L118" s="288">
        <f t="shared" si="32"/>
        <v>3000</v>
      </c>
    </row>
    <row r="119" spans="1:12" ht="15" hidden="1" x14ac:dyDescent="0.25">
      <c r="A119" s="294" t="s">
        <v>435</v>
      </c>
      <c r="B119" s="281" t="s">
        <v>109</v>
      </c>
      <c r="C119" s="287" t="s">
        <v>70</v>
      </c>
      <c r="D119" s="287" t="s">
        <v>488</v>
      </c>
      <c r="E119" s="287" t="s">
        <v>426</v>
      </c>
      <c r="F119" s="288">
        <v>3000</v>
      </c>
      <c r="G119" s="337"/>
      <c r="H119" s="288"/>
      <c r="I119" s="288"/>
      <c r="J119" s="288"/>
      <c r="K119" s="288">
        <v>3000</v>
      </c>
      <c r="L119" s="288">
        <v>3000</v>
      </c>
    </row>
    <row r="120" spans="1:12" ht="15" hidden="1" x14ac:dyDescent="0.25">
      <c r="A120" s="289" t="s">
        <v>430</v>
      </c>
      <c r="B120" s="281" t="s">
        <v>109</v>
      </c>
      <c r="C120" s="287" t="s">
        <v>70</v>
      </c>
      <c r="D120" s="287" t="s">
        <v>490</v>
      </c>
      <c r="E120" s="287" t="s">
        <v>426</v>
      </c>
      <c r="F120" s="288"/>
      <c r="G120" s="337"/>
      <c r="H120" s="288"/>
      <c r="I120" s="288"/>
      <c r="J120" s="288"/>
      <c r="K120" s="288"/>
      <c r="L120" s="288"/>
    </row>
    <row r="121" spans="1:12" ht="15" hidden="1" x14ac:dyDescent="0.25">
      <c r="A121" s="289" t="s">
        <v>481</v>
      </c>
      <c r="B121" s="281" t="s">
        <v>109</v>
      </c>
      <c r="C121" s="287" t="s">
        <v>70</v>
      </c>
      <c r="D121" s="287" t="s">
        <v>490</v>
      </c>
      <c r="E121" s="287" t="s">
        <v>426</v>
      </c>
      <c r="F121" s="288">
        <v>1000</v>
      </c>
      <c r="G121" s="337"/>
      <c r="H121" s="288"/>
      <c r="I121" s="288"/>
      <c r="J121" s="288"/>
      <c r="K121" s="288">
        <v>1000</v>
      </c>
      <c r="L121" s="288">
        <v>1000</v>
      </c>
    </row>
    <row r="122" spans="1:12" ht="15" hidden="1" x14ac:dyDescent="0.25">
      <c r="A122" s="293" t="s">
        <v>491</v>
      </c>
      <c r="B122" s="281" t="s">
        <v>109</v>
      </c>
      <c r="C122" s="287" t="s">
        <v>70</v>
      </c>
      <c r="D122" s="287" t="s">
        <v>490</v>
      </c>
      <c r="E122" s="287" t="s">
        <v>426</v>
      </c>
      <c r="F122" s="288"/>
      <c r="G122" s="337"/>
      <c r="H122" s="288"/>
      <c r="I122" s="288"/>
      <c r="J122" s="288"/>
      <c r="K122" s="288"/>
      <c r="L122" s="288"/>
    </row>
    <row r="123" spans="1:12" ht="15" hidden="1" x14ac:dyDescent="0.25">
      <c r="A123" s="294" t="s">
        <v>435</v>
      </c>
      <c r="B123" s="281" t="s">
        <v>109</v>
      </c>
      <c r="C123" s="287" t="s">
        <v>70</v>
      </c>
      <c r="D123" s="287" t="s">
        <v>490</v>
      </c>
      <c r="E123" s="287" t="s">
        <v>426</v>
      </c>
      <c r="F123" s="288">
        <v>1000</v>
      </c>
      <c r="G123" s="337"/>
      <c r="H123" s="288"/>
      <c r="I123" s="288"/>
      <c r="J123" s="288"/>
      <c r="K123" s="288">
        <v>1000</v>
      </c>
      <c r="L123" s="288">
        <v>1000</v>
      </c>
    </row>
    <row r="124" spans="1:12" ht="26.25" hidden="1" x14ac:dyDescent="0.25">
      <c r="A124" s="294" t="s">
        <v>437</v>
      </c>
      <c r="B124" s="281" t="s">
        <v>109</v>
      </c>
      <c r="C124" s="291" t="s">
        <v>70</v>
      </c>
      <c r="D124" s="287" t="s">
        <v>490</v>
      </c>
      <c r="E124" s="291" t="s">
        <v>426</v>
      </c>
      <c r="F124" s="288"/>
      <c r="G124" s="337"/>
      <c r="H124" s="288"/>
      <c r="I124" s="288"/>
      <c r="J124" s="288"/>
      <c r="K124" s="288"/>
      <c r="L124" s="288"/>
    </row>
    <row r="125" spans="1:12" ht="15" hidden="1" x14ac:dyDescent="0.25">
      <c r="A125" s="289" t="s">
        <v>481</v>
      </c>
      <c r="B125" s="281" t="s">
        <v>109</v>
      </c>
      <c r="C125" s="287" t="s">
        <v>70</v>
      </c>
      <c r="D125" s="287" t="s">
        <v>494</v>
      </c>
      <c r="E125" s="287" t="s">
        <v>426</v>
      </c>
      <c r="F125" s="288">
        <v>6000</v>
      </c>
      <c r="G125" s="337"/>
      <c r="H125" s="288"/>
      <c r="I125" s="288"/>
      <c r="J125" s="288"/>
      <c r="K125" s="288">
        <v>6000</v>
      </c>
      <c r="L125" s="288">
        <v>6000</v>
      </c>
    </row>
    <row r="126" spans="1:12" ht="25.5" x14ac:dyDescent="0.25">
      <c r="A126" s="283" t="s">
        <v>689</v>
      </c>
      <c r="B126" s="281" t="s">
        <v>109</v>
      </c>
      <c r="C126" s="281" t="s">
        <v>72</v>
      </c>
      <c r="D126" s="281"/>
      <c r="E126" s="287" t="s">
        <v>451</v>
      </c>
      <c r="F126" s="284">
        <f>F127</f>
        <v>2170364.9500000002</v>
      </c>
      <c r="G126" s="330">
        <v>376736.68</v>
      </c>
      <c r="H126" s="329" t="e">
        <f>#REF!+#REF!+#REF! +#REF!+#REF!+H143</f>
        <v>#REF!</v>
      </c>
      <c r="I126" s="329" t="e">
        <f>#REF!+#REF!+#REF! +#REF!+#REF!+I143</f>
        <v>#REF!</v>
      </c>
      <c r="J126" s="329" t="e">
        <f>#REF!+#REF!+#REF! +#REF!+#REF!+J143</f>
        <v>#REF!</v>
      </c>
      <c r="K126" s="284" t="e">
        <f>K127+#REF!</f>
        <v>#REF!</v>
      </c>
      <c r="L126" s="284" t="e">
        <f>L127+#REF!</f>
        <v>#REF!</v>
      </c>
    </row>
    <row r="127" spans="1:12" ht="25.5" x14ac:dyDescent="0.25">
      <c r="A127" s="285" t="s">
        <v>482</v>
      </c>
      <c r="B127" s="281" t="s">
        <v>109</v>
      </c>
      <c r="C127" s="281" t="s">
        <v>72</v>
      </c>
      <c r="D127" s="281" t="s">
        <v>483</v>
      </c>
      <c r="E127" s="287"/>
      <c r="F127" s="284">
        <f>F128</f>
        <v>2170364.9500000002</v>
      </c>
      <c r="G127" s="330"/>
      <c r="H127" s="329"/>
      <c r="I127" s="329"/>
      <c r="J127" s="329"/>
      <c r="K127" s="284" t="e">
        <f t="shared" ref="K127:L127" si="33">K128</f>
        <v>#REF!</v>
      </c>
      <c r="L127" s="284" t="e">
        <f t="shared" si="33"/>
        <v>#REF!</v>
      </c>
    </row>
    <row r="128" spans="1:12" ht="15" x14ac:dyDescent="0.25">
      <c r="A128" s="285" t="s">
        <v>495</v>
      </c>
      <c r="B128" s="281" t="s">
        <v>109</v>
      </c>
      <c r="C128" s="281" t="s">
        <v>72</v>
      </c>
      <c r="D128" s="281" t="s">
        <v>496</v>
      </c>
      <c r="E128" s="287"/>
      <c r="F128" s="284">
        <f>F129+F153</f>
        <v>2170364.9500000002</v>
      </c>
      <c r="G128" s="330"/>
      <c r="H128" s="329"/>
      <c r="I128" s="329"/>
      <c r="J128" s="329"/>
      <c r="K128" s="284" t="e">
        <f>K129+K143</f>
        <v>#REF!</v>
      </c>
      <c r="L128" s="284" t="e">
        <f>L129+L143</f>
        <v>#REF!</v>
      </c>
    </row>
    <row r="129" spans="1:12" ht="25.5" x14ac:dyDescent="0.25">
      <c r="A129" s="286" t="s">
        <v>497</v>
      </c>
      <c r="B129" s="287" t="s">
        <v>109</v>
      </c>
      <c r="C129" s="287" t="s">
        <v>72</v>
      </c>
      <c r="D129" s="287" t="s">
        <v>498</v>
      </c>
      <c r="E129" s="287"/>
      <c r="F129" s="288">
        <f>F130</f>
        <v>2098200</v>
      </c>
      <c r="G129" s="330"/>
      <c r="H129" s="347"/>
      <c r="I129" s="347"/>
      <c r="J129" s="347"/>
      <c r="K129" s="288" t="e">
        <f t="shared" ref="K129:L129" si="34">K130</f>
        <v>#REF!</v>
      </c>
      <c r="L129" s="288" t="e">
        <f t="shared" si="34"/>
        <v>#REF!</v>
      </c>
    </row>
    <row r="130" spans="1:12" ht="38.25" x14ac:dyDescent="0.25">
      <c r="A130" s="286" t="s">
        <v>279</v>
      </c>
      <c r="B130" s="287" t="s">
        <v>109</v>
      </c>
      <c r="C130" s="287" t="s">
        <v>72</v>
      </c>
      <c r="D130" s="287" t="s">
        <v>499</v>
      </c>
      <c r="E130" s="287"/>
      <c r="F130" s="288">
        <f>F131+F135+F138+F143+F148</f>
        <v>2098200</v>
      </c>
      <c r="G130" s="330"/>
      <c r="H130" s="347"/>
      <c r="I130" s="347"/>
      <c r="J130" s="347"/>
      <c r="K130" s="288" t="e">
        <f>K131+#REF!+K138</f>
        <v>#REF!</v>
      </c>
      <c r="L130" s="288" t="e">
        <f>L131+#REF!+L138</f>
        <v>#REF!</v>
      </c>
    </row>
    <row r="131" spans="1:12" ht="37.5" customHeight="1" x14ac:dyDescent="0.25">
      <c r="A131" s="286" t="s">
        <v>235</v>
      </c>
      <c r="B131" s="287" t="s">
        <v>109</v>
      </c>
      <c r="C131" s="287" t="s">
        <v>72</v>
      </c>
      <c r="D131" s="287" t="s">
        <v>499</v>
      </c>
      <c r="E131" s="287" t="s">
        <v>237</v>
      </c>
      <c r="F131" s="288">
        <f>F132</f>
        <v>1801000</v>
      </c>
      <c r="G131" s="330"/>
      <c r="H131" s="347"/>
      <c r="I131" s="347"/>
      <c r="J131" s="347"/>
      <c r="K131" s="288" t="e">
        <f t="shared" ref="K131:L131" si="35">K132</f>
        <v>#REF!</v>
      </c>
      <c r="L131" s="288" t="e">
        <f t="shared" si="35"/>
        <v>#REF!</v>
      </c>
    </row>
    <row r="132" spans="1:12" ht="34.5" customHeight="1" x14ac:dyDescent="0.25">
      <c r="A132" s="286" t="s">
        <v>500</v>
      </c>
      <c r="B132" s="287" t="s">
        <v>109</v>
      </c>
      <c r="C132" s="287" t="s">
        <v>72</v>
      </c>
      <c r="D132" s="287" t="s">
        <v>499</v>
      </c>
      <c r="E132" s="287" t="s">
        <v>501</v>
      </c>
      <c r="F132" s="288">
        <f>F133+F134</f>
        <v>1801000</v>
      </c>
      <c r="G132" s="330"/>
      <c r="H132" s="347"/>
      <c r="I132" s="347"/>
      <c r="J132" s="347"/>
      <c r="K132" s="288" t="e">
        <f>K133+K134</f>
        <v>#REF!</v>
      </c>
      <c r="L132" s="288" t="e">
        <f>L133+L134</f>
        <v>#REF!</v>
      </c>
    </row>
    <row r="133" spans="1:12" ht="24" customHeight="1" x14ac:dyDescent="0.25">
      <c r="A133" s="286" t="s">
        <v>502</v>
      </c>
      <c r="B133" s="281" t="s">
        <v>109</v>
      </c>
      <c r="C133" s="287" t="s">
        <v>72</v>
      </c>
      <c r="D133" s="287" t="s">
        <v>499</v>
      </c>
      <c r="E133" s="287" t="s">
        <v>503</v>
      </c>
      <c r="F133" s="288">
        <v>1386000</v>
      </c>
      <c r="G133" s="330"/>
      <c r="H133" s="329"/>
      <c r="I133" s="329"/>
      <c r="J133" s="329"/>
      <c r="K133" s="284" t="e">
        <f>#REF!+#REF!</f>
        <v>#REF!</v>
      </c>
      <c r="L133" s="284" t="e">
        <f>#REF!+#REF!</f>
        <v>#REF!</v>
      </c>
    </row>
    <row r="134" spans="1:12" ht="39" customHeight="1" x14ac:dyDescent="0.25">
      <c r="A134" s="286" t="s">
        <v>504</v>
      </c>
      <c r="B134" s="287" t="s">
        <v>109</v>
      </c>
      <c r="C134" s="291" t="s">
        <v>72</v>
      </c>
      <c r="D134" s="291" t="s">
        <v>499</v>
      </c>
      <c r="E134" s="291" t="s">
        <v>505</v>
      </c>
      <c r="F134" s="292">
        <v>415000</v>
      </c>
      <c r="G134" s="291"/>
      <c r="H134" s="307"/>
      <c r="I134" s="332"/>
      <c r="J134" s="288"/>
      <c r="K134" s="292" t="e">
        <f>#REF!</f>
        <v>#REF!</v>
      </c>
      <c r="L134" s="292" t="e">
        <f>#REF!</f>
        <v>#REF!</v>
      </c>
    </row>
    <row r="135" spans="1:12" ht="25.5" customHeight="1" x14ac:dyDescent="0.25">
      <c r="A135" s="299" t="s">
        <v>466</v>
      </c>
      <c r="B135" s="287" t="s">
        <v>109</v>
      </c>
      <c r="C135" s="287" t="s">
        <v>72</v>
      </c>
      <c r="D135" s="291" t="s">
        <v>507</v>
      </c>
      <c r="E135" s="287" t="s">
        <v>239</v>
      </c>
      <c r="F135" s="288">
        <f>F136+F137</f>
        <v>285000</v>
      </c>
      <c r="G135" s="330"/>
      <c r="H135" s="288"/>
      <c r="I135" s="288"/>
      <c r="J135" s="288"/>
      <c r="K135" s="288" t="e">
        <f>K136</f>
        <v>#REF!</v>
      </c>
      <c r="L135" s="288" t="e">
        <f>L136</f>
        <v>#REF!</v>
      </c>
    </row>
    <row r="136" spans="1:12" ht="39.75" customHeight="1" x14ac:dyDescent="0.25">
      <c r="A136" s="299" t="s">
        <v>467</v>
      </c>
      <c r="B136" s="287" t="s">
        <v>109</v>
      </c>
      <c r="C136" s="287" t="s">
        <v>72</v>
      </c>
      <c r="D136" s="291" t="s">
        <v>507</v>
      </c>
      <c r="E136" s="287" t="s">
        <v>426</v>
      </c>
      <c r="F136" s="288">
        <v>105000</v>
      </c>
      <c r="G136" s="330"/>
      <c r="H136" s="288"/>
      <c r="I136" s="288"/>
      <c r="J136" s="288"/>
      <c r="K136" s="288" t="e">
        <f>#REF!</f>
        <v>#REF!</v>
      </c>
      <c r="L136" s="288" t="e">
        <f>#REF!</f>
        <v>#REF!</v>
      </c>
    </row>
    <row r="137" spans="1:12" ht="15" x14ac:dyDescent="0.25">
      <c r="A137" s="311" t="s">
        <v>686</v>
      </c>
      <c r="B137" s="287" t="s">
        <v>109</v>
      </c>
      <c r="C137" s="287" t="s">
        <v>72</v>
      </c>
      <c r="D137" s="352" t="s">
        <v>507</v>
      </c>
      <c r="E137" s="352" t="s">
        <v>674</v>
      </c>
      <c r="F137" s="288">
        <v>180000</v>
      </c>
      <c r="G137" s="330"/>
      <c r="H137" s="288"/>
      <c r="I137" s="288"/>
      <c r="J137" s="288"/>
      <c r="K137" s="288"/>
      <c r="L137" s="288"/>
    </row>
    <row r="138" spans="1:12" ht="15" x14ac:dyDescent="0.25">
      <c r="A138" s="293" t="s">
        <v>251</v>
      </c>
      <c r="B138" s="287" t="s">
        <v>109</v>
      </c>
      <c r="C138" s="287" t="s">
        <v>72</v>
      </c>
      <c r="D138" s="287" t="s">
        <v>654</v>
      </c>
      <c r="E138" s="287" t="s">
        <v>439</v>
      </c>
      <c r="F138" s="288">
        <f>F139</f>
        <v>200</v>
      </c>
      <c r="G138" s="330"/>
      <c r="H138" s="288"/>
      <c r="I138" s="288"/>
      <c r="J138" s="288"/>
      <c r="K138" s="288">
        <f t="shared" ref="K138:L138" si="36">K139</f>
        <v>800</v>
      </c>
      <c r="L138" s="288">
        <f t="shared" si="36"/>
        <v>800</v>
      </c>
    </row>
    <row r="139" spans="1:12" ht="37.5" customHeight="1" x14ac:dyDescent="0.25">
      <c r="A139" s="289" t="s">
        <v>445</v>
      </c>
      <c r="B139" s="287" t="s">
        <v>109</v>
      </c>
      <c r="C139" s="287" t="s">
        <v>72</v>
      </c>
      <c r="D139" s="287" t="s">
        <v>654</v>
      </c>
      <c r="E139" s="291" t="s">
        <v>446</v>
      </c>
      <c r="F139" s="288">
        <f>F140+F141+F142</f>
        <v>200</v>
      </c>
      <c r="G139" s="330"/>
      <c r="H139" s="288"/>
      <c r="I139" s="288"/>
      <c r="J139" s="288"/>
      <c r="K139" s="288">
        <f t="shared" ref="K139:L139" si="37">K140+K141+K142</f>
        <v>800</v>
      </c>
      <c r="L139" s="288">
        <f t="shared" si="37"/>
        <v>800</v>
      </c>
    </row>
    <row r="140" spans="1:12" ht="24" customHeight="1" x14ac:dyDescent="0.25">
      <c r="A140" s="294" t="s">
        <v>447</v>
      </c>
      <c r="B140" s="281" t="s">
        <v>109</v>
      </c>
      <c r="C140" s="287" t="s">
        <v>72</v>
      </c>
      <c r="D140" s="287" t="s">
        <v>654</v>
      </c>
      <c r="E140" s="287" t="s">
        <v>446</v>
      </c>
      <c r="F140" s="288">
        <v>0</v>
      </c>
      <c r="G140" s="330"/>
      <c r="H140" s="288"/>
      <c r="I140" s="288"/>
      <c r="J140" s="288"/>
      <c r="K140" s="288">
        <v>200</v>
      </c>
      <c r="L140" s="288">
        <v>200</v>
      </c>
    </row>
    <row r="141" spans="1:12" ht="27.75" customHeight="1" x14ac:dyDescent="0.25">
      <c r="A141" s="296" t="s">
        <v>448</v>
      </c>
      <c r="B141" s="281" t="s">
        <v>109</v>
      </c>
      <c r="C141" s="287" t="s">
        <v>72</v>
      </c>
      <c r="D141" s="287" t="s">
        <v>654</v>
      </c>
      <c r="E141" s="287" t="s">
        <v>446</v>
      </c>
      <c r="F141" s="288">
        <v>0</v>
      </c>
      <c r="G141" s="330"/>
      <c r="H141" s="288"/>
      <c r="I141" s="288"/>
      <c r="J141" s="288"/>
      <c r="K141" s="288">
        <v>400</v>
      </c>
      <c r="L141" s="288">
        <v>400</v>
      </c>
    </row>
    <row r="142" spans="1:12" ht="21.75" customHeight="1" x14ac:dyDescent="0.25">
      <c r="A142" s="289" t="s">
        <v>449</v>
      </c>
      <c r="B142" s="281" t="s">
        <v>109</v>
      </c>
      <c r="C142" s="287" t="s">
        <v>72</v>
      </c>
      <c r="D142" s="287" t="s">
        <v>654</v>
      </c>
      <c r="E142" s="287" t="s">
        <v>446</v>
      </c>
      <c r="F142" s="288">
        <v>200</v>
      </c>
      <c r="G142" s="330"/>
      <c r="H142" s="288"/>
      <c r="I142" s="288"/>
      <c r="J142" s="288"/>
      <c r="K142" s="288">
        <v>200</v>
      </c>
      <c r="L142" s="288">
        <v>200</v>
      </c>
    </row>
    <row r="143" spans="1:12" ht="15" x14ac:dyDescent="0.25">
      <c r="A143" s="285" t="s">
        <v>495</v>
      </c>
      <c r="B143" s="281" t="s">
        <v>109</v>
      </c>
      <c r="C143" s="281" t="s">
        <v>72</v>
      </c>
      <c r="D143" s="281" t="s">
        <v>496</v>
      </c>
      <c r="E143" s="281"/>
      <c r="F143" s="284">
        <f>F144</f>
        <v>10000</v>
      </c>
      <c r="G143" s="335"/>
      <c r="H143" s="284" t="e">
        <f>#REF!+#REF!</f>
        <v>#REF!</v>
      </c>
      <c r="I143" s="284" t="e">
        <f>#REF!+#REF!</f>
        <v>#REF!</v>
      </c>
      <c r="J143" s="284" t="e">
        <f>#REF!+#REF!</f>
        <v>#REF!</v>
      </c>
      <c r="K143" s="284" t="e">
        <f t="shared" ref="K143:L145" si="38">K144</f>
        <v>#REF!</v>
      </c>
      <c r="L143" s="284" t="e">
        <f t="shared" si="38"/>
        <v>#REF!</v>
      </c>
    </row>
    <row r="144" spans="1:12" ht="25.5" x14ac:dyDescent="0.25">
      <c r="A144" s="286" t="s">
        <v>508</v>
      </c>
      <c r="B144" s="287" t="s">
        <v>109</v>
      </c>
      <c r="C144" s="287" t="s">
        <v>72</v>
      </c>
      <c r="D144" s="287" t="s">
        <v>509</v>
      </c>
      <c r="E144" s="287"/>
      <c r="F144" s="288">
        <f>F145</f>
        <v>10000</v>
      </c>
      <c r="G144" s="330"/>
      <c r="H144" s="288"/>
      <c r="I144" s="288"/>
      <c r="J144" s="288"/>
      <c r="K144" s="288" t="e">
        <f t="shared" si="38"/>
        <v>#REF!</v>
      </c>
      <c r="L144" s="288" t="e">
        <f t="shared" si="38"/>
        <v>#REF!</v>
      </c>
    </row>
    <row r="145" spans="1:12" ht="63.75" x14ac:dyDescent="0.25">
      <c r="A145" s="301" t="s">
        <v>653</v>
      </c>
      <c r="B145" s="287" t="s">
        <v>109</v>
      </c>
      <c r="C145" s="287" t="s">
        <v>72</v>
      </c>
      <c r="D145" s="287" t="s">
        <v>510</v>
      </c>
      <c r="E145" s="287"/>
      <c r="F145" s="288">
        <f>F146</f>
        <v>10000</v>
      </c>
      <c r="G145" s="330"/>
      <c r="H145" s="288"/>
      <c r="I145" s="288"/>
      <c r="J145" s="288"/>
      <c r="K145" s="288" t="e">
        <f t="shared" si="38"/>
        <v>#REF!</v>
      </c>
      <c r="L145" s="288" t="e">
        <f t="shared" si="38"/>
        <v>#REF!</v>
      </c>
    </row>
    <row r="146" spans="1:12" ht="25.5" x14ac:dyDescent="0.25">
      <c r="A146" s="299" t="s">
        <v>466</v>
      </c>
      <c r="B146" s="287" t="s">
        <v>109</v>
      </c>
      <c r="C146" s="287" t="s">
        <v>72</v>
      </c>
      <c r="D146" s="287" t="s">
        <v>510</v>
      </c>
      <c r="E146" s="287" t="s">
        <v>239</v>
      </c>
      <c r="F146" s="288">
        <f>F147</f>
        <v>10000</v>
      </c>
      <c r="G146" s="330"/>
      <c r="H146" s="288"/>
      <c r="I146" s="288"/>
      <c r="J146" s="288"/>
      <c r="K146" s="288" t="e">
        <f>#REF!</f>
        <v>#REF!</v>
      </c>
      <c r="L146" s="288" t="e">
        <f>#REF!</f>
        <v>#REF!</v>
      </c>
    </row>
    <row r="147" spans="1:12" ht="33.75" customHeight="1" x14ac:dyDescent="0.25">
      <c r="A147" s="290" t="s">
        <v>425</v>
      </c>
      <c r="B147" s="287" t="s">
        <v>109</v>
      </c>
      <c r="C147" s="287" t="s">
        <v>72</v>
      </c>
      <c r="D147" s="287" t="s">
        <v>510</v>
      </c>
      <c r="E147" s="287" t="s">
        <v>426</v>
      </c>
      <c r="F147" s="288">
        <v>10000</v>
      </c>
      <c r="G147" s="330"/>
      <c r="H147" s="288"/>
      <c r="I147" s="288"/>
      <c r="J147" s="288"/>
      <c r="K147" s="288" t="e">
        <f>#REF!+#REF!+#REF!+#REF!+#REF!+#REF!</f>
        <v>#REF!</v>
      </c>
      <c r="L147" s="288" t="e">
        <f>#REF!+#REF!+#REF!+#REF!+#REF!+#REF!</f>
        <v>#REF!</v>
      </c>
    </row>
    <row r="148" spans="1:12" ht="25.5" x14ac:dyDescent="0.25">
      <c r="A148" s="283" t="s">
        <v>268</v>
      </c>
      <c r="B148" s="281" t="s">
        <v>109</v>
      </c>
      <c r="C148" s="281" t="s">
        <v>72</v>
      </c>
      <c r="D148" s="281" t="s">
        <v>490</v>
      </c>
      <c r="E148" s="281"/>
      <c r="F148" s="284">
        <f>F149</f>
        <v>2000</v>
      </c>
      <c r="G148" s="328"/>
      <c r="H148" s="288"/>
      <c r="I148" s="288"/>
      <c r="J148" s="288"/>
      <c r="K148" s="288"/>
      <c r="L148" s="288"/>
    </row>
    <row r="149" spans="1:12" ht="25.5" x14ac:dyDescent="0.25">
      <c r="A149" s="283" t="s">
        <v>687</v>
      </c>
      <c r="B149" s="281" t="s">
        <v>109</v>
      </c>
      <c r="C149" s="281" t="s">
        <v>72</v>
      </c>
      <c r="D149" s="281" t="s">
        <v>490</v>
      </c>
      <c r="E149" s="281"/>
      <c r="F149" s="284">
        <f>F150</f>
        <v>2000</v>
      </c>
      <c r="G149" s="328"/>
      <c r="H149" s="288"/>
      <c r="I149" s="288"/>
      <c r="J149" s="288"/>
      <c r="K149" s="288"/>
      <c r="L149" s="288"/>
    </row>
    <row r="150" spans="1:12" ht="63.75" x14ac:dyDescent="0.25">
      <c r="A150" s="283" t="s">
        <v>653</v>
      </c>
      <c r="B150" s="281" t="s">
        <v>109</v>
      </c>
      <c r="C150" s="281" t="s">
        <v>72</v>
      </c>
      <c r="D150" s="281" t="s">
        <v>490</v>
      </c>
      <c r="E150" s="281"/>
      <c r="F150" s="284">
        <f>F151</f>
        <v>2000</v>
      </c>
      <c r="G150" s="328"/>
      <c r="H150" s="288"/>
      <c r="I150" s="288"/>
      <c r="J150" s="288"/>
      <c r="K150" s="288"/>
      <c r="L150" s="288"/>
    </row>
    <row r="151" spans="1:12" ht="25.5" x14ac:dyDescent="0.25">
      <c r="A151" s="283" t="s">
        <v>688</v>
      </c>
      <c r="B151" s="281" t="s">
        <v>109</v>
      </c>
      <c r="C151" s="281" t="s">
        <v>72</v>
      </c>
      <c r="D151" s="281" t="s">
        <v>490</v>
      </c>
      <c r="E151" s="281" t="s">
        <v>239</v>
      </c>
      <c r="F151" s="284">
        <f>F152</f>
        <v>2000</v>
      </c>
      <c r="G151" s="328"/>
      <c r="H151" s="288"/>
      <c r="I151" s="288"/>
      <c r="J151" s="288"/>
      <c r="K151" s="288"/>
      <c r="L151" s="288"/>
    </row>
    <row r="152" spans="1:12" ht="15" x14ac:dyDescent="0.25">
      <c r="A152" s="289" t="s">
        <v>425</v>
      </c>
      <c r="B152" s="281" t="s">
        <v>109</v>
      </c>
      <c r="C152" s="287" t="s">
        <v>72</v>
      </c>
      <c r="D152" s="287" t="s">
        <v>490</v>
      </c>
      <c r="E152" s="287" t="s">
        <v>426</v>
      </c>
      <c r="F152" s="288">
        <v>2000</v>
      </c>
      <c r="G152" s="328"/>
      <c r="H152" s="288"/>
      <c r="I152" s="288"/>
      <c r="J152" s="288"/>
      <c r="K152" s="288"/>
      <c r="L152" s="288"/>
    </row>
    <row r="153" spans="1:12" ht="26.25" x14ac:dyDescent="0.25">
      <c r="A153" s="305" t="s">
        <v>511</v>
      </c>
      <c r="B153" s="281" t="s">
        <v>109</v>
      </c>
      <c r="C153" s="281" t="s">
        <v>72</v>
      </c>
      <c r="D153" s="306" t="s">
        <v>512</v>
      </c>
      <c r="E153" s="287"/>
      <c r="F153" s="284">
        <f t="shared" ref="F153:F158" si="39">F154</f>
        <v>72164.95</v>
      </c>
      <c r="G153" s="335"/>
      <c r="H153" s="284"/>
      <c r="I153" s="284"/>
      <c r="J153" s="284"/>
      <c r="K153" s="284" t="e">
        <f t="shared" ref="K153:L158" si="40">K154</f>
        <v>#REF!</v>
      </c>
      <c r="L153" s="284" t="e">
        <f t="shared" si="40"/>
        <v>#REF!</v>
      </c>
    </row>
    <row r="154" spans="1:12" ht="26.25" x14ac:dyDescent="0.25">
      <c r="A154" s="305" t="s">
        <v>382</v>
      </c>
      <c r="B154" s="281" t="s">
        <v>109</v>
      </c>
      <c r="C154" s="281" t="s">
        <v>72</v>
      </c>
      <c r="D154" s="306" t="s">
        <v>513</v>
      </c>
      <c r="E154" s="287"/>
      <c r="F154" s="284">
        <f t="shared" si="39"/>
        <v>72164.95</v>
      </c>
      <c r="G154" s="335"/>
      <c r="H154" s="284"/>
      <c r="I154" s="284"/>
      <c r="J154" s="284"/>
      <c r="K154" s="284" t="e">
        <f t="shared" si="40"/>
        <v>#REF!</v>
      </c>
      <c r="L154" s="284" t="e">
        <f t="shared" si="40"/>
        <v>#REF!</v>
      </c>
    </row>
    <row r="155" spans="1:12" ht="26.25" x14ac:dyDescent="0.25">
      <c r="A155" s="312" t="s">
        <v>514</v>
      </c>
      <c r="B155" s="287" t="s">
        <v>109</v>
      </c>
      <c r="C155" s="287" t="s">
        <v>72</v>
      </c>
      <c r="D155" s="315" t="s">
        <v>515</v>
      </c>
      <c r="E155" s="287"/>
      <c r="F155" s="288">
        <f t="shared" si="39"/>
        <v>72164.95</v>
      </c>
      <c r="G155" s="330"/>
      <c r="H155" s="288"/>
      <c r="I155" s="288"/>
      <c r="J155" s="288"/>
      <c r="K155" s="288" t="e">
        <f t="shared" si="40"/>
        <v>#REF!</v>
      </c>
      <c r="L155" s="288" t="e">
        <f t="shared" si="40"/>
        <v>#REF!</v>
      </c>
    </row>
    <row r="156" spans="1:12" ht="15" x14ac:dyDescent="0.25">
      <c r="A156" s="289" t="s">
        <v>516</v>
      </c>
      <c r="B156" s="287" t="s">
        <v>109</v>
      </c>
      <c r="C156" s="287" t="s">
        <v>72</v>
      </c>
      <c r="D156" s="315" t="s">
        <v>517</v>
      </c>
      <c r="E156" s="287"/>
      <c r="F156" s="288">
        <f t="shared" si="39"/>
        <v>72164.95</v>
      </c>
      <c r="G156" s="330"/>
      <c r="H156" s="288"/>
      <c r="I156" s="288"/>
      <c r="J156" s="288"/>
      <c r="K156" s="288" t="e">
        <f t="shared" si="40"/>
        <v>#REF!</v>
      </c>
      <c r="L156" s="288" t="e">
        <f t="shared" si="40"/>
        <v>#REF!</v>
      </c>
    </row>
    <row r="157" spans="1:12" ht="25.5" x14ac:dyDescent="0.25">
      <c r="A157" s="299" t="s">
        <v>466</v>
      </c>
      <c r="B157" s="287" t="s">
        <v>109</v>
      </c>
      <c r="C157" s="287" t="s">
        <v>72</v>
      </c>
      <c r="D157" s="315" t="s">
        <v>517</v>
      </c>
      <c r="E157" s="287" t="s">
        <v>239</v>
      </c>
      <c r="F157" s="288">
        <f t="shared" si="39"/>
        <v>72164.95</v>
      </c>
      <c r="G157" s="330"/>
      <c r="H157" s="288"/>
      <c r="I157" s="288"/>
      <c r="J157" s="288"/>
      <c r="K157" s="288" t="e">
        <f t="shared" si="40"/>
        <v>#REF!</v>
      </c>
      <c r="L157" s="288" t="e">
        <f t="shared" si="40"/>
        <v>#REF!</v>
      </c>
    </row>
    <row r="158" spans="1:12" ht="25.5" hidden="1" x14ac:dyDescent="0.25">
      <c r="A158" s="299" t="s">
        <v>467</v>
      </c>
      <c r="B158" s="287" t="s">
        <v>109</v>
      </c>
      <c r="C158" s="287" t="s">
        <v>72</v>
      </c>
      <c r="D158" s="315" t="s">
        <v>517</v>
      </c>
      <c r="E158" s="287" t="s">
        <v>468</v>
      </c>
      <c r="F158" s="288">
        <f t="shared" si="39"/>
        <v>72164.95</v>
      </c>
      <c r="G158" s="330"/>
      <c r="H158" s="288"/>
      <c r="I158" s="288"/>
      <c r="J158" s="288"/>
      <c r="K158" s="288" t="e">
        <f t="shared" si="40"/>
        <v>#REF!</v>
      </c>
      <c r="L158" s="288" t="e">
        <f t="shared" si="40"/>
        <v>#REF!</v>
      </c>
    </row>
    <row r="159" spans="1:12" ht="15" x14ac:dyDescent="0.25">
      <c r="A159" s="290" t="s">
        <v>425</v>
      </c>
      <c r="B159" s="287" t="s">
        <v>109</v>
      </c>
      <c r="C159" s="287" t="s">
        <v>72</v>
      </c>
      <c r="D159" s="315" t="s">
        <v>517</v>
      </c>
      <c r="E159" s="287" t="s">
        <v>426</v>
      </c>
      <c r="F159" s="288">
        <v>72164.95</v>
      </c>
      <c r="G159" s="330"/>
      <c r="H159" s="288"/>
      <c r="I159" s="288"/>
      <c r="J159" s="288"/>
      <c r="K159" s="288" t="e">
        <f>#REF!</f>
        <v>#REF!</v>
      </c>
      <c r="L159" s="288" t="e">
        <f>#REF!</f>
        <v>#REF!</v>
      </c>
    </row>
    <row r="160" spans="1:12" ht="15" x14ac:dyDescent="0.25">
      <c r="A160" s="303" t="s">
        <v>73</v>
      </c>
      <c r="B160" s="281" t="s">
        <v>109</v>
      </c>
      <c r="C160" s="281" t="s">
        <v>74</v>
      </c>
      <c r="D160" s="287"/>
      <c r="E160" s="287"/>
      <c r="F160" s="284">
        <f>F161+F230</f>
        <v>1647889.2</v>
      </c>
      <c r="G160" s="330"/>
      <c r="H160" s="284" t="e">
        <f>H161+H193</f>
        <v>#REF!</v>
      </c>
      <c r="I160" s="284">
        <f>I161+I193</f>
        <v>50000</v>
      </c>
      <c r="J160" s="284">
        <f>J161+J193</f>
        <v>0</v>
      </c>
      <c r="K160" s="284">
        <f t="shared" ref="K160:L160" si="41">K161+K230</f>
        <v>1286100</v>
      </c>
      <c r="L160" s="284">
        <f t="shared" si="41"/>
        <v>1348000</v>
      </c>
    </row>
    <row r="161" spans="1:12" ht="15" x14ac:dyDescent="0.25">
      <c r="A161" s="303" t="s">
        <v>75</v>
      </c>
      <c r="B161" s="281" t="s">
        <v>109</v>
      </c>
      <c r="C161" s="281" t="s">
        <v>76</v>
      </c>
      <c r="D161" s="287"/>
      <c r="E161" s="287"/>
      <c r="F161" s="284">
        <f>F162+F224</f>
        <v>1567142.54</v>
      </c>
      <c r="G161" s="330"/>
      <c r="H161" s="284" t="e">
        <f>H163+#REF!</f>
        <v>#REF!</v>
      </c>
      <c r="I161" s="284">
        <f>I169+I182+I192</f>
        <v>50000</v>
      </c>
      <c r="J161" s="284">
        <f>J169+J182+J192</f>
        <v>0</v>
      </c>
      <c r="K161" s="284">
        <f t="shared" ref="K161:L162" si="42">K162</f>
        <v>1285100</v>
      </c>
      <c r="L161" s="284">
        <f t="shared" si="42"/>
        <v>1347000</v>
      </c>
    </row>
    <row r="162" spans="1:12" ht="15" x14ac:dyDescent="0.25">
      <c r="A162" s="303" t="s">
        <v>290</v>
      </c>
      <c r="B162" s="281" t="s">
        <v>109</v>
      </c>
      <c r="C162" s="281" t="s">
        <v>76</v>
      </c>
      <c r="D162" s="281" t="s">
        <v>519</v>
      </c>
      <c r="E162" s="287"/>
      <c r="F162" s="284">
        <f>F163</f>
        <v>1565142.54</v>
      </c>
      <c r="G162" s="330"/>
      <c r="H162" s="284"/>
      <c r="I162" s="284"/>
      <c r="J162" s="284"/>
      <c r="K162" s="284">
        <f t="shared" si="42"/>
        <v>1285100</v>
      </c>
      <c r="L162" s="284">
        <f t="shared" si="42"/>
        <v>1347000</v>
      </c>
    </row>
    <row r="163" spans="1:12" ht="26.25" x14ac:dyDescent="0.25">
      <c r="A163" s="303" t="s">
        <v>292</v>
      </c>
      <c r="B163" s="281" t="s">
        <v>109</v>
      </c>
      <c r="C163" s="281" t="s">
        <v>76</v>
      </c>
      <c r="D163" s="281" t="s">
        <v>520</v>
      </c>
      <c r="E163" s="281"/>
      <c r="F163" s="284">
        <f>F164+F170+F176+F205</f>
        <v>1565142.54</v>
      </c>
      <c r="G163" s="335"/>
      <c r="H163" s="284">
        <f>H192</f>
        <v>704300</v>
      </c>
      <c r="I163" s="284">
        <f>I169</f>
        <v>0</v>
      </c>
      <c r="J163" s="284">
        <f>J169</f>
        <v>0</v>
      </c>
      <c r="K163" s="284">
        <f t="shared" ref="K163:L163" si="43">K164+K170+K176+K205</f>
        <v>1285100</v>
      </c>
      <c r="L163" s="284">
        <f t="shared" si="43"/>
        <v>1347000</v>
      </c>
    </row>
    <row r="164" spans="1:12" ht="15" x14ac:dyDescent="0.25">
      <c r="A164" s="300" t="s">
        <v>521</v>
      </c>
      <c r="B164" s="287" t="s">
        <v>109</v>
      </c>
      <c r="C164" s="287" t="s">
        <v>76</v>
      </c>
      <c r="D164" s="287" t="s">
        <v>522</v>
      </c>
      <c r="E164" s="287"/>
      <c r="F164" s="288">
        <f>F165</f>
        <v>273202.53999999998</v>
      </c>
      <c r="G164" s="330"/>
      <c r="H164" s="288"/>
      <c r="I164" s="288"/>
      <c r="J164" s="288"/>
      <c r="K164" s="288">
        <f t="shared" ref="K164:L168" si="44">K165</f>
        <v>576300</v>
      </c>
      <c r="L164" s="288">
        <f t="shared" si="44"/>
        <v>539200</v>
      </c>
    </row>
    <row r="165" spans="1:12" ht="63.75" x14ac:dyDescent="0.25">
      <c r="A165" s="301" t="s">
        <v>653</v>
      </c>
      <c r="B165" s="287" t="s">
        <v>109</v>
      </c>
      <c r="C165" s="287" t="s">
        <v>76</v>
      </c>
      <c r="D165" s="287" t="s">
        <v>523</v>
      </c>
      <c r="E165" s="287"/>
      <c r="F165" s="288">
        <f>F166</f>
        <v>273202.53999999998</v>
      </c>
      <c r="G165" s="330"/>
      <c r="H165" s="288"/>
      <c r="I165" s="288"/>
      <c r="J165" s="288"/>
      <c r="K165" s="288">
        <f t="shared" si="44"/>
        <v>576300</v>
      </c>
      <c r="L165" s="288">
        <f t="shared" si="44"/>
        <v>539200</v>
      </c>
    </row>
    <row r="166" spans="1:12" ht="25.5" x14ac:dyDescent="0.25">
      <c r="A166" s="299" t="s">
        <v>466</v>
      </c>
      <c r="B166" s="287" t="s">
        <v>109</v>
      </c>
      <c r="C166" s="287" t="s">
        <v>76</v>
      </c>
      <c r="D166" s="287" t="s">
        <v>523</v>
      </c>
      <c r="E166" s="287" t="s">
        <v>239</v>
      </c>
      <c r="F166" s="288">
        <f>F167</f>
        <v>273202.53999999998</v>
      </c>
      <c r="G166" s="330"/>
      <c r="H166" s="288"/>
      <c r="I166" s="288"/>
      <c r="J166" s="288"/>
      <c r="K166" s="288">
        <f t="shared" si="44"/>
        <v>576300</v>
      </c>
      <c r="L166" s="288">
        <f t="shared" si="44"/>
        <v>539200</v>
      </c>
    </row>
    <row r="167" spans="1:12" ht="25.5" hidden="1" x14ac:dyDescent="0.25">
      <c r="A167" s="299" t="s">
        <v>467</v>
      </c>
      <c r="B167" s="287" t="s">
        <v>109</v>
      </c>
      <c r="C167" s="287" t="s">
        <v>76</v>
      </c>
      <c r="D167" s="287" t="s">
        <v>523</v>
      </c>
      <c r="E167" s="287" t="s">
        <v>468</v>
      </c>
      <c r="F167" s="288">
        <f>F168</f>
        <v>273202.53999999998</v>
      </c>
      <c r="G167" s="330"/>
      <c r="H167" s="288"/>
      <c r="I167" s="288"/>
      <c r="J167" s="288"/>
      <c r="K167" s="288">
        <f t="shared" si="44"/>
        <v>576300</v>
      </c>
      <c r="L167" s="288">
        <f t="shared" si="44"/>
        <v>539200</v>
      </c>
    </row>
    <row r="168" spans="1:12" ht="15" x14ac:dyDescent="0.25">
      <c r="A168" s="290" t="s">
        <v>425</v>
      </c>
      <c r="B168" s="287" t="s">
        <v>109</v>
      </c>
      <c r="C168" s="287" t="s">
        <v>76</v>
      </c>
      <c r="D168" s="287" t="s">
        <v>523</v>
      </c>
      <c r="E168" s="287" t="s">
        <v>426</v>
      </c>
      <c r="F168" s="288">
        <v>273202.53999999998</v>
      </c>
      <c r="G168" s="330"/>
      <c r="H168" s="288"/>
      <c r="I168" s="288"/>
      <c r="J168" s="288"/>
      <c r="K168" s="288">
        <f t="shared" si="44"/>
        <v>576300</v>
      </c>
      <c r="L168" s="288">
        <f t="shared" si="44"/>
        <v>539200</v>
      </c>
    </row>
    <row r="169" spans="1:12" ht="15" hidden="1" x14ac:dyDescent="0.25">
      <c r="A169" s="289" t="s">
        <v>430</v>
      </c>
      <c r="B169" s="287" t="s">
        <v>109</v>
      </c>
      <c r="C169" s="287" t="s">
        <v>76</v>
      </c>
      <c r="D169" s="287" t="s">
        <v>523</v>
      </c>
      <c r="E169" s="287" t="s">
        <v>426</v>
      </c>
      <c r="F169" s="288">
        <v>577300</v>
      </c>
      <c r="G169" s="330"/>
      <c r="H169" s="288"/>
      <c r="I169" s="288"/>
      <c r="J169" s="288"/>
      <c r="K169" s="288">
        <v>576300</v>
      </c>
      <c r="L169" s="288">
        <v>539200</v>
      </c>
    </row>
    <row r="170" spans="1:12" ht="15" x14ac:dyDescent="0.25">
      <c r="A170" s="304" t="s">
        <v>524</v>
      </c>
      <c r="B170" s="287" t="s">
        <v>109</v>
      </c>
      <c r="C170" s="287" t="s">
        <v>76</v>
      </c>
      <c r="D170" s="287" t="s">
        <v>525</v>
      </c>
      <c r="E170" s="287"/>
      <c r="F170" s="288">
        <f>F171</f>
        <v>700000</v>
      </c>
      <c r="G170" s="330"/>
      <c r="H170" s="288"/>
      <c r="I170" s="288"/>
      <c r="J170" s="288"/>
      <c r="K170" s="288">
        <f t="shared" ref="K170:L174" si="45">K171</f>
        <v>110000</v>
      </c>
      <c r="L170" s="288">
        <f t="shared" si="45"/>
        <v>199000</v>
      </c>
    </row>
    <row r="171" spans="1:12" ht="63.75" x14ac:dyDescent="0.25">
      <c r="A171" s="301" t="s">
        <v>653</v>
      </c>
      <c r="B171" s="287" t="s">
        <v>109</v>
      </c>
      <c r="C171" s="287" t="s">
        <v>76</v>
      </c>
      <c r="D171" s="287" t="s">
        <v>526</v>
      </c>
      <c r="E171" s="287"/>
      <c r="F171" s="288">
        <f>F172</f>
        <v>700000</v>
      </c>
      <c r="G171" s="330"/>
      <c r="H171" s="288"/>
      <c r="I171" s="288"/>
      <c r="J171" s="288"/>
      <c r="K171" s="288">
        <f t="shared" si="45"/>
        <v>110000</v>
      </c>
      <c r="L171" s="288">
        <f t="shared" si="45"/>
        <v>199000</v>
      </c>
    </row>
    <row r="172" spans="1:12" ht="25.5" x14ac:dyDescent="0.25">
      <c r="A172" s="299" t="s">
        <v>466</v>
      </c>
      <c r="B172" s="287" t="s">
        <v>109</v>
      </c>
      <c r="C172" s="287" t="s">
        <v>76</v>
      </c>
      <c r="D172" s="287" t="s">
        <v>526</v>
      </c>
      <c r="E172" s="287" t="s">
        <v>239</v>
      </c>
      <c r="F172" s="288">
        <f>F173</f>
        <v>700000</v>
      </c>
      <c r="G172" s="330"/>
      <c r="H172" s="288"/>
      <c r="I172" s="288"/>
      <c r="J172" s="288"/>
      <c r="K172" s="288">
        <f t="shared" si="45"/>
        <v>110000</v>
      </c>
      <c r="L172" s="288">
        <f t="shared" si="45"/>
        <v>199000</v>
      </c>
    </row>
    <row r="173" spans="1:12" ht="25.5" hidden="1" x14ac:dyDescent="0.25">
      <c r="A173" s="299" t="s">
        <v>467</v>
      </c>
      <c r="B173" s="287" t="s">
        <v>109</v>
      </c>
      <c r="C173" s="287" t="s">
        <v>76</v>
      </c>
      <c r="D173" s="287" t="s">
        <v>526</v>
      </c>
      <c r="E173" s="287" t="s">
        <v>468</v>
      </c>
      <c r="F173" s="288">
        <f>F174</f>
        <v>700000</v>
      </c>
      <c r="G173" s="330"/>
      <c r="H173" s="288"/>
      <c r="I173" s="288"/>
      <c r="J173" s="288"/>
      <c r="K173" s="288">
        <f t="shared" si="45"/>
        <v>110000</v>
      </c>
      <c r="L173" s="288">
        <f t="shared" si="45"/>
        <v>199000</v>
      </c>
    </row>
    <row r="174" spans="1:12" ht="15" x14ac:dyDescent="0.25">
      <c r="A174" s="290" t="s">
        <v>425</v>
      </c>
      <c r="B174" s="287" t="s">
        <v>109</v>
      </c>
      <c r="C174" s="287" t="s">
        <v>76</v>
      </c>
      <c r="D174" s="287" t="s">
        <v>526</v>
      </c>
      <c r="E174" s="287" t="s">
        <v>426</v>
      </c>
      <c r="F174" s="288">
        <v>700000</v>
      </c>
      <c r="G174" s="330"/>
      <c r="H174" s="288"/>
      <c r="I174" s="288"/>
      <c r="J174" s="288"/>
      <c r="K174" s="288">
        <f t="shared" si="45"/>
        <v>110000</v>
      </c>
      <c r="L174" s="288">
        <f t="shared" si="45"/>
        <v>199000</v>
      </c>
    </row>
    <row r="175" spans="1:12" ht="15" hidden="1" x14ac:dyDescent="0.25">
      <c r="A175" s="289" t="s">
        <v>481</v>
      </c>
      <c r="B175" s="287" t="s">
        <v>109</v>
      </c>
      <c r="C175" s="287" t="s">
        <v>76</v>
      </c>
      <c r="D175" s="287" t="s">
        <v>526</v>
      </c>
      <c r="E175" s="287" t="s">
        <v>426</v>
      </c>
      <c r="F175" s="288">
        <v>120000</v>
      </c>
      <c r="G175" s="330"/>
      <c r="H175" s="288"/>
      <c r="I175" s="288"/>
      <c r="J175" s="288"/>
      <c r="K175" s="288">
        <v>110000</v>
      </c>
      <c r="L175" s="288">
        <v>199000</v>
      </c>
    </row>
    <row r="176" spans="1:12" ht="26.25" x14ac:dyDescent="0.25">
      <c r="A176" s="300" t="s">
        <v>527</v>
      </c>
      <c r="B176" s="287" t="s">
        <v>109</v>
      </c>
      <c r="C176" s="287" t="s">
        <v>76</v>
      </c>
      <c r="D176" s="287" t="s">
        <v>528</v>
      </c>
      <c r="E176" s="287"/>
      <c r="F176" s="288">
        <f>F177</f>
        <v>591940</v>
      </c>
      <c r="G176" s="330"/>
      <c r="H176" s="288"/>
      <c r="I176" s="288"/>
      <c r="J176" s="288"/>
      <c r="K176" s="288">
        <f t="shared" ref="K176:L179" si="46">K177</f>
        <v>598800</v>
      </c>
      <c r="L176" s="288">
        <f t="shared" si="46"/>
        <v>608800</v>
      </c>
    </row>
    <row r="177" spans="1:12" ht="63.75" x14ac:dyDescent="0.25">
      <c r="A177" s="301" t="s">
        <v>653</v>
      </c>
      <c r="B177" s="287" t="s">
        <v>109</v>
      </c>
      <c r="C177" s="287" t="s">
        <v>76</v>
      </c>
      <c r="D177" s="287" t="s">
        <v>529</v>
      </c>
      <c r="E177" s="287"/>
      <c r="F177" s="288">
        <f>F178</f>
        <v>591940</v>
      </c>
      <c r="G177" s="330"/>
      <c r="H177" s="288"/>
      <c r="I177" s="288"/>
      <c r="J177" s="288"/>
      <c r="K177" s="288">
        <f t="shared" si="46"/>
        <v>598800</v>
      </c>
      <c r="L177" s="288">
        <f t="shared" si="46"/>
        <v>608800</v>
      </c>
    </row>
    <row r="178" spans="1:12" ht="25.5" x14ac:dyDescent="0.25">
      <c r="A178" s="299" t="s">
        <v>466</v>
      </c>
      <c r="B178" s="287" t="s">
        <v>109</v>
      </c>
      <c r="C178" s="287" t="s">
        <v>76</v>
      </c>
      <c r="D178" s="287" t="s">
        <v>529</v>
      </c>
      <c r="E178" s="287" t="s">
        <v>239</v>
      </c>
      <c r="F178" s="288">
        <f>F179+F223</f>
        <v>591940</v>
      </c>
      <c r="G178" s="330"/>
      <c r="H178" s="288"/>
      <c r="I178" s="288"/>
      <c r="J178" s="288"/>
      <c r="K178" s="288">
        <f t="shared" si="46"/>
        <v>598800</v>
      </c>
      <c r="L178" s="288">
        <f t="shared" si="46"/>
        <v>608800</v>
      </c>
    </row>
    <row r="179" spans="1:12" ht="25.5" hidden="1" x14ac:dyDescent="0.25">
      <c r="A179" s="299" t="s">
        <v>467</v>
      </c>
      <c r="B179" s="287" t="s">
        <v>109</v>
      </c>
      <c r="C179" s="287" t="s">
        <v>76</v>
      </c>
      <c r="D179" s="287" t="s">
        <v>529</v>
      </c>
      <c r="E179" s="287" t="s">
        <v>468</v>
      </c>
      <c r="F179" s="288">
        <f>F180</f>
        <v>466940</v>
      </c>
      <c r="G179" s="330"/>
      <c r="H179" s="288"/>
      <c r="I179" s="288"/>
      <c r="J179" s="288"/>
      <c r="K179" s="288">
        <f t="shared" si="46"/>
        <v>598800</v>
      </c>
      <c r="L179" s="288">
        <f t="shared" si="46"/>
        <v>608800</v>
      </c>
    </row>
    <row r="180" spans="1:12" ht="15" x14ac:dyDescent="0.25">
      <c r="A180" s="290" t="s">
        <v>425</v>
      </c>
      <c r="B180" s="287" t="s">
        <v>109</v>
      </c>
      <c r="C180" s="287" t="s">
        <v>76</v>
      </c>
      <c r="D180" s="287" t="s">
        <v>529</v>
      </c>
      <c r="E180" s="287" t="s">
        <v>426</v>
      </c>
      <c r="F180" s="288">
        <v>466940</v>
      </c>
      <c r="G180" s="330"/>
      <c r="H180" s="288"/>
      <c r="I180" s="288"/>
      <c r="J180" s="288"/>
      <c r="K180" s="288">
        <f t="shared" ref="K180:L180" si="47">K181+K182</f>
        <v>598800</v>
      </c>
      <c r="L180" s="288">
        <f t="shared" si="47"/>
        <v>608800</v>
      </c>
    </row>
    <row r="181" spans="1:12" ht="15" hidden="1" x14ac:dyDescent="0.25">
      <c r="A181" s="289" t="s">
        <v>428</v>
      </c>
      <c r="B181" s="281" t="s">
        <v>109</v>
      </c>
      <c r="C181" s="287" t="s">
        <v>76</v>
      </c>
      <c r="D181" s="281" t="s">
        <v>529</v>
      </c>
      <c r="E181" s="287" t="s">
        <v>426</v>
      </c>
      <c r="F181" s="307">
        <v>276600</v>
      </c>
      <c r="G181" s="338"/>
      <c r="H181" s="307"/>
      <c r="I181" s="307"/>
      <c r="J181" s="307"/>
      <c r="K181" s="307">
        <v>300000</v>
      </c>
      <c r="L181" s="307">
        <v>310000</v>
      </c>
    </row>
    <row r="182" spans="1:12" ht="15" hidden="1" x14ac:dyDescent="0.25">
      <c r="A182" s="289" t="s">
        <v>481</v>
      </c>
      <c r="B182" s="281" t="s">
        <v>109</v>
      </c>
      <c r="C182" s="287" t="s">
        <v>76</v>
      </c>
      <c r="D182" s="281" t="s">
        <v>529</v>
      </c>
      <c r="E182" s="287" t="s">
        <v>426</v>
      </c>
      <c r="F182" s="288">
        <v>298800</v>
      </c>
      <c r="G182" s="330"/>
      <c r="H182" s="288"/>
      <c r="I182" s="288"/>
      <c r="J182" s="288"/>
      <c r="K182" s="288">
        <v>298800</v>
      </c>
      <c r="L182" s="288">
        <v>298800</v>
      </c>
    </row>
    <row r="183" spans="1:12" ht="25.5" hidden="1" x14ac:dyDescent="0.25">
      <c r="A183" s="283" t="s">
        <v>530</v>
      </c>
      <c r="B183" s="281" t="s">
        <v>109</v>
      </c>
      <c r="C183" s="281" t="s">
        <v>76</v>
      </c>
      <c r="D183" s="281" t="s">
        <v>531</v>
      </c>
      <c r="E183" s="281"/>
      <c r="F183" s="284">
        <f>F184+F199</f>
        <v>0</v>
      </c>
      <c r="G183" s="335"/>
      <c r="H183" s="284"/>
      <c r="I183" s="284">
        <v>50000</v>
      </c>
      <c r="J183" s="284">
        <v>0</v>
      </c>
      <c r="K183" s="284">
        <f t="shared" ref="K183:L183" si="48">K184+K199</f>
        <v>0</v>
      </c>
      <c r="L183" s="284">
        <f t="shared" si="48"/>
        <v>0</v>
      </c>
    </row>
    <row r="184" spans="1:12" ht="15" hidden="1" x14ac:dyDescent="0.25">
      <c r="A184" s="303" t="s">
        <v>532</v>
      </c>
      <c r="B184" s="281" t="s">
        <v>109</v>
      </c>
      <c r="C184" s="281" t="s">
        <v>76</v>
      </c>
      <c r="D184" s="281" t="s">
        <v>533</v>
      </c>
      <c r="E184" s="281"/>
      <c r="F184" s="284">
        <f t="shared" ref="F184:F188" si="49">F185</f>
        <v>0</v>
      </c>
      <c r="G184" s="335"/>
      <c r="H184" s="284"/>
      <c r="I184" s="284"/>
      <c r="J184" s="284"/>
      <c r="K184" s="284">
        <f t="shared" ref="K184:L188" si="50">K185</f>
        <v>0</v>
      </c>
      <c r="L184" s="284">
        <f t="shared" si="50"/>
        <v>0</v>
      </c>
    </row>
    <row r="185" spans="1:12" ht="63.75" hidden="1" x14ac:dyDescent="0.25">
      <c r="A185" s="308" t="s">
        <v>472</v>
      </c>
      <c r="B185" s="281" t="s">
        <v>109</v>
      </c>
      <c r="C185" s="281" t="s">
        <v>76</v>
      </c>
      <c r="D185" s="281" t="s">
        <v>534</v>
      </c>
      <c r="E185" s="281"/>
      <c r="F185" s="284">
        <f t="shared" si="49"/>
        <v>0</v>
      </c>
      <c r="G185" s="335"/>
      <c r="H185" s="284"/>
      <c r="I185" s="284"/>
      <c r="J185" s="284"/>
      <c r="K185" s="284">
        <f t="shared" si="50"/>
        <v>0</v>
      </c>
      <c r="L185" s="284">
        <f t="shared" si="50"/>
        <v>0</v>
      </c>
    </row>
    <row r="186" spans="1:12" ht="25.5" hidden="1" x14ac:dyDescent="0.25">
      <c r="A186" s="309" t="s">
        <v>535</v>
      </c>
      <c r="B186" s="281" t="s">
        <v>109</v>
      </c>
      <c r="C186" s="281" t="s">
        <v>76</v>
      </c>
      <c r="D186" s="281" t="s">
        <v>534</v>
      </c>
      <c r="E186" s="281" t="s">
        <v>239</v>
      </c>
      <c r="F186" s="284">
        <f t="shared" si="49"/>
        <v>0</v>
      </c>
      <c r="G186" s="335"/>
      <c r="H186" s="284"/>
      <c r="I186" s="284"/>
      <c r="J186" s="284"/>
      <c r="K186" s="284">
        <f t="shared" si="50"/>
        <v>0</v>
      </c>
      <c r="L186" s="284">
        <f t="shared" si="50"/>
        <v>0</v>
      </c>
    </row>
    <row r="187" spans="1:12" ht="25.5" hidden="1" x14ac:dyDescent="0.25">
      <c r="A187" s="309" t="s">
        <v>467</v>
      </c>
      <c r="B187" s="281" t="s">
        <v>109</v>
      </c>
      <c r="C187" s="281" t="s">
        <v>76</v>
      </c>
      <c r="D187" s="281" t="s">
        <v>534</v>
      </c>
      <c r="E187" s="281" t="s">
        <v>468</v>
      </c>
      <c r="F187" s="284">
        <f t="shared" si="49"/>
        <v>0</v>
      </c>
      <c r="G187" s="335"/>
      <c r="H187" s="284"/>
      <c r="I187" s="284"/>
      <c r="J187" s="284"/>
      <c r="K187" s="284">
        <f t="shared" si="50"/>
        <v>0</v>
      </c>
      <c r="L187" s="284">
        <f t="shared" si="50"/>
        <v>0</v>
      </c>
    </row>
    <row r="188" spans="1:12" ht="15" hidden="1" x14ac:dyDescent="0.25">
      <c r="A188" s="297" t="s">
        <v>425</v>
      </c>
      <c r="B188" s="281" t="s">
        <v>109</v>
      </c>
      <c r="C188" s="281" t="s">
        <v>76</v>
      </c>
      <c r="D188" s="281" t="s">
        <v>534</v>
      </c>
      <c r="E188" s="281" t="s">
        <v>426</v>
      </c>
      <c r="F188" s="284">
        <f t="shared" si="49"/>
        <v>0</v>
      </c>
      <c r="G188" s="335"/>
      <c r="H188" s="284"/>
      <c r="I188" s="284">
        <v>50000</v>
      </c>
      <c r="J188" s="284">
        <v>0</v>
      </c>
      <c r="K188" s="284">
        <f t="shared" si="50"/>
        <v>0</v>
      </c>
      <c r="L188" s="284">
        <f t="shared" si="50"/>
        <v>0</v>
      </c>
    </row>
    <row r="189" spans="1:12" ht="15" hidden="1" x14ac:dyDescent="0.25">
      <c r="A189" s="289" t="s">
        <v>431</v>
      </c>
      <c r="B189" s="281" t="s">
        <v>109</v>
      </c>
      <c r="C189" s="287" t="s">
        <v>76</v>
      </c>
      <c r="D189" s="287" t="s">
        <v>534</v>
      </c>
      <c r="E189" s="287" t="s">
        <v>426</v>
      </c>
      <c r="F189" s="288"/>
      <c r="G189" s="330"/>
      <c r="H189" s="288">
        <v>704300</v>
      </c>
      <c r="I189" s="288">
        <v>50000</v>
      </c>
      <c r="J189" s="288">
        <v>0</v>
      </c>
      <c r="K189" s="288"/>
      <c r="L189" s="288"/>
    </row>
    <row r="190" spans="1:12" ht="25.5" hidden="1" x14ac:dyDescent="0.25">
      <c r="A190" s="283" t="s">
        <v>516</v>
      </c>
      <c r="B190" s="281" t="s">
        <v>109</v>
      </c>
      <c r="C190" s="281" t="s">
        <v>76</v>
      </c>
      <c r="D190" s="281" t="s">
        <v>230</v>
      </c>
      <c r="E190" s="281"/>
      <c r="F190" s="310">
        <f>F191</f>
        <v>0</v>
      </c>
      <c r="G190" s="339"/>
      <c r="H190" s="310"/>
      <c r="I190" s="310">
        <f>I192</f>
        <v>50000</v>
      </c>
      <c r="J190" s="310">
        <v>0</v>
      </c>
      <c r="K190" s="310">
        <f t="shared" ref="K190:L191" si="51">K191</f>
        <v>0</v>
      </c>
      <c r="L190" s="310">
        <f t="shared" si="51"/>
        <v>0</v>
      </c>
    </row>
    <row r="191" spans="1:12" ht="15" hidden="1" x14ac:dyDescent="0.25">
      <c r="A191" s="297" t="s">
        <v>425</v>
      </c>
      <c r="B191" s="281" t="s">
        <v>109</v>
      </c>
      <c r="C191" s="287" t="s">
        <v>76</v>
      </c>
      <c r="D191" s="287" t="s">
        <v>230</v>
      </c>
      <c r="E191" s="287" t="s">
        <v>426</v>
      </c>
      <c r="F191" s="288">
        <f>F192</f>
        <v>0</v>
      </c>
      <c r="G191" s="330"/>
      <c r="H191" s="288">
        <v>704300</v>
      </c>
      <c r="I191" s="288">
        <v>50000</v>
      </c>
      <c r="J191" s="288">
        <v>0</v>
      </c>
      <c r="K191" s="288">
        <f t="shared" si="51"/>
        <v>0</v>
      </c>
      <c r="L191" s="288">
        <f t="shared" si="51"/>
        <v>0</v>
      </c>
    </row>
    <row r="192" spans="1:12" ht="15" hidden="1" x14ac:dyDescent="0.25">
      <c r="A192" s="289" t="s">
        <v>536</v>
      </c>
      <c r="B192" s="281" t="s">
        <v>109</v>
      </c>
      <c r="C192" s="287" t="s">
        <v>76</v>
      </c>
      <c r="D192" s="287" t="s">
        <v>230</v>
      </c>
      <c r="E192" s="287" t="s">
        <v>426</v>
      </c>
      <c r="F192" s="288">
        <v>0</v>
      </c>
      <c r="G192" s="330"/>
      <c r="H192" s="288">
        <v>704300</v>
      </c>
      <c r="I192" s="288">
        <v>50000</v>
      </c>
      <c r="J192" s="288">
        <v>0</v>
      </c>
      <c r="K192" s="288">
        <v>0</v>
      </c>
      <c r="L192" s="288">
        <v>0</v>
      </c>
    </row>
    <row r="193" spans="1:12" ht="15" hidden="1" x14ac:dyDescent="0.25">
      <c r="A193" s="303" t="s">
        <v>132</v>
      </c>
      <c r="B193" s="281" t="s">
        <v>109</v>
      </c>
      <c r="C193" s="281" t="s">
        <v>131</v>
      </c>
      <c r="D193" s="281"/>
      <c r="E193" s="281"/>
      <c r="F193" s="284">
        <f>F194</f>
        <v>0</v>
      </c>
      <c r="G193" s="335"/>
      <c r="H193" s="284">
        <f t="shared" ref="H193:L194" si="52">H194</f>
        <v>3000</v>
      </c>
      <c r="I193" s="284">
        <f t="shared" si="52"/>
        <v>0</v>
      </c>
      <c r="J193" s="284">
        <f t="shared" si="52"/>
        <v>0</v>
      </c>
      <c r="K193" s="284">
        <f t="shared" si="52"/>
        <v>0</v>
      </c>
      <c r="L193" s="284">
        <f t="shared" si="52"/>
        <v>0</v>
      </c>
    </row>
    <row r="194" spans="1:12" ht="39" hidden="1" x14ac:dyDescent="0.25">
      <c r="A194" s="303" t="s">
        <v>537</v>
      </c>
      <c r="B194" s="281" t="s">
        <v>109</v>
      </c>
      <c r="C194" s="281" t="s">
        <v>131</v>
      </c>
      <c r="D194" s="281" t="s">
        <v>538</v>
      </c>
      <c r="E194" s="281" t="s">
        <v>426</v>
      </c>
      <c r="F194" s="284">
        <f>F195</f>
        <v>0</v>
      </c>
      <c r="G194" s="335"/>
      <c r="H194" s="284">
        <f t="shared" si="52"/>
        <v>3000</v>
      </c>
      <c r="I194" s="284">
        <f t="shared" si="52"/>
        <v>0</v>
      </c>
      <c r="J194" s="284">
        <f t="shared" si="52"/>
        <v>0</v>
      </c>
      <c r="K194" s="284">
        <f t="shared" si="52"/>
        <v>0</v>
      </c>
      <c r="L194" s="284">
        <f t="shared" si="52"/>
        <v>0</v>
      </c>
    </row>
    <row r="195" spans="1:12" ht="15" hidden="1" x14ac:dyDescent="0.25">
      <c r="A195" s="289" t="s">
        <v>539</v>
      </c>
      <c r="B195" s="281" t="s">
        <v>109</v>
      </c>
      <c r="C195" s="287" t="s">
        <v>131</v>
      </c>
      <c r="D195" s="287" t="s">
        <v>538</v>
      </c>
      <c r="E195" s="287" t="s">
        <v>426</v>
      </c>
      <c r="F195" s="288">
        <v>0</v>
      </c>
      <c r="G195" s="330"/>
      <c r="H195" s="288">
        <v>3000</v>
      </c>
      <c r="I195" s="288">
        <v>0</v>
      </c>
      <c r="J195" s="288">
        <v>0</v>
      </c>
      <c r="K195" s="288">
        <v>0</v>
      </c>
      <c r="L195" s="288">
        <v>0</v>
      </c>
    </row>
    <row r="196" spans="1:12" ht="15" hidden="1" x14ac:dyDescent="0.25">
      <c r="A196" s="283" t="s">
        <v>132</v>
      </c>
      <c r="B196" s="281" t="s">
        <v>109</v>
      </c>
      <c r="C196" s="287" t="s">
        <v>131</v>
      </c>
      <c r="D196" s="287"/>
      <c r="E196" s="287"/>
      <c r="F196" s="284">
        <f>F197</f>
        <v>0</v>
      </c>
      <c r="G196" s="330"/>
      <c r="H196" s="288"/>
      <c r="I196" s="288"/>
      <c r="J196" s="288"/>
      <c r="K196" s="284">
        <f t="shared" ref="K196:L197" si="53">K197</f>
        <v>0</v>
      </c>
      <c r="L196" s="284">
        <f t="shared" si="53"/>
        <v>0</v>
      </c>
    </row>
    <row r="197" spans="1:12" ht="15" hidden="1" x14ac:dyDescent="0.25">
      <c r="A197" s="290" t="s">
        <v>425</v>
      </c>
      <c r="B197" s="281" t="s">
        <v>109</v>
      </c>
      <c r="C197" s="287" t="s">
        <v>131</v>
      </c>
      <c r="D197" s="287" t="s">
        <v>540</v>
      </c>
      <c r="E197" s="287" t="s">
        <v>426</v>
      </c>
      <c r="F197" s="288">
        <f>F198</f>
        <v>0</v>
      </c>
      <c r="G197" s="330"/>
      <c r="H197" s="288"/>
      <c r="I197" s="288"/>
      <c r="J197" s="288"/>
      <c r="K197" s="288">
        <f t="shared" si="53"/>
        <v>0</v>
      </c>
      <c r="L197" s="288">
        <f t="shared" si="53"/>
        <v>0</v>
      </c>
    </row>
    <row r="198" spans="1:12" ht="15" hidden="1" x14ac:dyDescent="0.25">
      <c r="A198" s="289" t="s">
        <v>431</v>
      </c>
      <c r="B198" s="281" t="s">
        <v>109</v>
      </c>
      <c r="C198" s="287" t="s">
        <v>131</v>
      </c>
      <c r="D198" s="287" t="s">
        <v>540</v>
      </c>
      <c r="E198" s="287" t="s">
        <v>426</v>
      </c>
      <c r="F198" s="288"/>
      <c r="G198" s="330"/>
      <c r="H198" s="288"/>
      <c r="I198" s="288"/>
      <c r="J198" s="288"/>
      <c r="K198" s="288"/>
      <c r="L198" s="288"/>
    </row>
    <row r="199" spans="1:12" ht="15" hidden="1" x14ac:dyDescent="0.25">
      <c r="A199" s="303" t="s">
        <v>541</v>
      </c>
      <c r="B199" s="281" t="s">
        <v>109</v>
      </c>
      <c r="C199" s="281" t="s">
        <v>76</v>
      </c>
      <c r="D199" s="281" t="s">
        <v>542</v>
      </c>
      <c r="E199" s="281"/>
      <c r="F199" s="284">
        <f t="shared" ref="F199:F203" si="54">F200</f>
        <v>0</v>
      </c>
      <c r="G199" s="335"/>
      <c r="H199" s="284"/>
      <c r="I199" s="284"/>
      <c r="J199" s="284"/>
      <c r="K199" s="284">
        <f t="shared" ref="K199:L203" si="55">K200</f>
        <v>0</v>
      </c>
      <c r="L199" s="284">
        <f t="shared" si="55"/>
        <v>0</v>
      </c>
    </row>
    <row r="200" spans="1:12" ht="63.75" hidden="1" x14ac:dyDescent="0.25">
      <c r="A200" s="308" t="s">
        <v>472</v>
      </c>
      <c r="B200" s="281" t="s">
        <v>109</v>
      </c>
      <c r="C200" s="281" t="s">
        <v>76</v>
      </c>
      <c r="D200" s="281" t="s">
        <v>543</v>
      </c>
      <c r="E200" s="281"/>
      <c r="F200" s="284">
        <f t="shared" si="54"/>
        <v>0</v>
      </c>
      <c r="G200" s="335"/>
      <c r="H200" s="284"/>
      <c r="I200" s="284"/>
      <c r="J200" s="284"/>
      <c r="K200" s="284">
        <f t="shared" si="55"/>
        <v>0</v>
      </c>
      <c r="L200" s="284">
        <f t="shared" si="55"/>
        <v>0</v>
      </c>
    </row>
    <row r="201" spans="1:12" ht="25.5" hidden="1" x14ac:dyDescent="0.25">
      <c r="A201" s="309" t="s">
        <v>535</v>
      </c>
      <c r="B201" s="281" t="s">
        <v>109</v>
      </c>
      <c r="C201" s="281" t="s">
        <v>76</v>
      </c>
      <c r="D201" s="281" t="s">
        <v>543</v>
      </c>
      <c r="E201" s="281" t="s">
        <v>239</v>
      </c>
      <c r="F201" s="284">
        <f t="shared" si="54"/>
        <v>0</v>
      </c>
      <c r="G201" s="335"/>
      <c r="H201" s="284"/>
      <c r="I201" s="284"/>
      <c r="J201" s="284"/>
      <c r="K201" s="284">
        <f t="shared" si="55"/>
        <v>0</v>
      </c>
      <c r="L201" s="284">
        <f t="shared" si="55"/>
        <v>0</v>
      </c>
    </row>
    <row r="202" spans="1:12" ht="25.5" hidden="1" x14ac:dyDescent="0.25">
      <c r="A202" s="309" t="s">
        <v>467</v>
      </c>
      <c r="B202" s="281" t="s">
        <v>109</v>
      </c>
      <c r="C202" s="281" t="s">
        <v>76</v>
      </c>
      <c r="D202" s="281" t="s">
        <v>543</v>
      </c>
      <c r="E202" s="281" t="s">
        <v>468</v>
      </c>
      <c r="F202" s="284">
        <f t="shared" si="54"/>
        <v>0</v>
      </c>
      <c r="G202" s="335"/>
      <c r="H202" s="284"/>
      <c r="I202" s="284"/>
      <c r="J202" s="284"/>
      <c r="K202" s="284">
        <f t="shared" si="55"/>
        <v>0</v>
      </c>
      <c r="L202" s="284">
        <f t="shared" si="55"/>
        <v>0</v>
      </c>
    </row>
    <row r="203" spans="1:12" ht="15" hidden="1" x14ac:dyDescent="0.25">
      <c r="A203" s="297" t="s">
        <v>425</v>
      </c>
      <c r="B203" s="281" t="s">
        <v>109</v>
      </c>
      <c r="C203" s="281" t="s">
        <v>76</v>
      </c>
      <c r="D203" s="281" t="s">
        <v>543</v>
      </c>
      <c r="E203" s="281" t="s">
        <v>426</v>
      </c>
      <c r="F203" s="284">
        <f t="shared" si="54"/>
        <v>0</v>
      </c>
      <c r="G203" s="335"/>
      <c r="H203" s="284"/>
      <c r="I203" s="284">
        <v>50000</v>
      </c>
      <c r="J203" s="284">
        <v>0</v>
      </c>
      <c r="K203" s="284">
        <f t="shared" si="55"/>
        <v>0</v>
      </c>
      <c r="L203" s="284">
        <f t="shared" si="55"/>
        <v>0</v>
      </c>
    </row>
    <row r="204" spans="1:12" ht="15" hidden="1" x14ac:dyDescent="0.25">
      <c r="A204" s="289" t="s">
        <v>431</v>
      </c>
      <c r="B204" s="281" t="s">
        <v>109</v>
      </c>
      <c r="C204" s="287" t="s">
        <v>76</v>
      </c>
      <c r="D204" s="287" t="s">
        <v>543</v>
      </c>
      <c r="E204" s="287" t="s">
        <v>426</v>
      </c>
      <c r="F204" s="288"/>
      <c r="G204" s="330"/>
      <c r="H204" s="288">
        <v>704300</v>
      </c>
      <c r="I204" s="288">
        <v>50000</v>
      </c>
      <c r="J204" s="288">
        <v>0</v>
      </c>
      <c r="K204" s="288"/>
      <c r="L204" s="288"/>
    </row>
    <row r="205" spans="1:12" ht="26.25" hidden="1" x14ac:dyDescent="0.25">
      <c r="A205" s="311" t="s">
        <v>655</v>
      </c>
      <c r="B205" s="281" t="s">
        <v>109</v>
      </c>
      <c r="C205" s="281" t="s">
        <v>76</v>
      </c>
      <c r="D205" s="281" t="s">
        <v>656</v>
      </c>
      <c r="E205" s="287"/>
      <c r="F205" s="284">
        <f>F206</f>
        <v>0</v>
      </c>
      <c r="G205" s="335"/>
      <c r="H205" s="284"/>
      <c r="I205" s="284"/>
      <c r="J205" s="284"/>
      <c r="K205" s="284">
        <f t="shared" ref="K205:L205" si="56">K206</f>
        <v>0</v>
      </c>
      <c r="L205" s="284">
        <f t="shared" si="56"/>
        <v>0</v>
      </c>
    </row>
    <row r="206" spans="1:12" ht="26.25" hidden="1" x14ac:dyDescent="0.25">
      <c r="A206" s="311" t="s">
        <v>657</v>
      </c>
      <c r="B206" s="281" t="s">
        <v>109</v>
      </c>
      <c r="C206" s="281" t="s">
        <v>76</v>
      </c>
      <c r="D206" s="281" t="s">
        <v>658</v>
      </c>
      <c r="E206" s="287"/>
      <c r="F206" s="284">
        <f>F207+F214</f>
        <v>0</v>
      </c>
      <c r="G206" s="335"/>
      <c r="H206" s="284"/>
      <c r="I206" s="284"/>
      <c r="J206" s="284"/>
      <c r="K206" s="284">
        <f t="shared" ref="K206:L206" si="57">K207+K214</f>
        <v>0</v>
      </c>
      <c r="L206" s="284">
        <f t="shared" si="57"/>
        <v>0</v>
      </c>
    </row>
    <row r="207" spans="1:12" ht="51" hidden="1" x14ac:dyDescent="0.25">
      <c r="A207" s="285" t="s">
        <v>235</v>
      </c>
      <c r="B207" s="281" t="s">
        <v>109</v>
      </c>
      <c r="C207" s="281" t="s">
        <v>76</v>
      </c>
      <c r="D207" s="281" t="s">
        <v>659</v>
      </c>
      <c r="E207" s="281" t="s">
        <v>237</v>
      </c>
      <c r="F207" s="284">
        <f>F208</f>
        <v>0</v>
      </c>
      <c r="G207" s="335"/>
      <c r="H207" s="284"/>
      <c r="I207" s="284"/>
      <c r="J207" s="284"/>
      <c r="K207" s="284">
        <f t="shared" ref="K207:L207" si="58">K208</f>
        <v>0</v>
      </c>
      <c r="L207" s="284">
        <f t="shared" si="58"/>
        <v>0</v>
      </c>
    </row>
    <row r="208" spans="1:12" ht="15" hidden="1" x14ac:dyDescent="0.25">
      <c r="A208" s="285" t="s">
        <v>500</v>
      </c>
      <c r="B208" s="281" t="s">
        <v>109</v>
      </c>
      <c r="C208" s="281" t="s">
        <v>76</v>
      </c>
      <c r="D208" s="281" t="s">
        <v>659</v>
      </c>
      <c r="E208" s="281" t="s">
        <v>501</v>
      </c>
      <c r="F208" s="284">
        <f>F209+F212</f>
        <v>0</v>
      </c>
      <c r="G208" s="335"/>
      <c r="H208" s="284"/>
      <c r="I208" s="284"/>
      <c r="J208" s="284"/>
      <c r="K208" s="284">
        <f t="shared" ref="K208:L208" si="59">K209+K212</f>
        <v>0</v>
      </c>
      <c r="L208" s="284">
        <f t="shared" si="59"/>
        <v>0</v>
      </c>
    </row>
    <row r="209" spans="1:12" ht="15" hidden="1" x14ac:dyDescent="0.25">
      <c r="A209" s="285" t="s">
        <v>502</v>
      </c>
      <c r="B209" s="281" t="s">
        <v>109</v>
      </c>
      <c r="C209" s="281" t="s">
        <v>76</v>
      </c>
      <c r="D209" s="281" t="s">
        <v>659</v>
      </c>
      <c r="E209" s="281" t="s">
        <v>503</v>
      </c>
      <c r="F209" s="284">
        <f>F210+F211</f>
        <v>0</v>
      </c>
      <c r="G209" s="335"/>
      <c r="H209" s="284"/>
      <c r="I209" s="284"/>
      <c r="J209" s="284"/>
      <c r="K209" s="284">
        <f t="shared" ref="K209:L209" si="60">K210+K211</f>
        <v>0</v>
      </c>
      <c r="L209" s="284">
        <f t="shared" si="60"/>
        <v>0</v>
      </c>
    </row>
    <row r="210" spans="1:12" ht="15" hidden="1" x14ac:dyDescent="0.25">
      <c r="A210" s="289" t="s">
        <v>408</v>
      </c>
      <c r="B210" s="287" t="s">
        <v>109</v>
      </c>
      <c r="C210" s="287" t="s">
        <v>76</v>
      </c>
      <c r="D210" s="287" t="s">
        <v>659</v>
      </c>
      <c r="E210" s="287" t="s">
        <v>503</v>
      </c>
      <c r="F210" s="288"/>
      <c r="G210" s="328"/>
      <c r="H210" s="329"/>
      <c r="I210" s="329"/>
      <c r="J210" s="329"/>
      <c r="K210" s="288"/>
      <c r="L210" s="288"/>
    </row>
    <row r="211" spans="1:12" ht="25.5" hidden="1" x14ac:dyDescent="0.25">
      <c r="A211" s="290" t="s">
        <v>409</v>
      </c>
      <c r="B211" s="287" t="s">
        <v>109</v>
      </c>
      <c r="C211" s="287" t="s">
        <v>76</v>
      </c>
      <c r="D211" s="281" t="s">
        <v>659</v>
      </c>
      <c r="E211" s="291" t="s">
        <v>503</v>
      </c>
      <c r="F211" s="292"/>
      <c r="G211" s="291"/>
      <c r="H211" s="307"/>
      <c r="I211" s="332"/>
      <c r="J211" s="288"/>
      <c r="K211" s="292"/>
      <c r="L211" s="292"/>
    </row>
    <row r="212" spans="1:12" ht="38.25" hidden="1" x14ac:dyDescent="0.25">
      <c r="A212" s="285" t="s">
        <v>504</v>
      </c>
      <c r="B212" s="281" t="s">
        <v>109</v>
      </c>
      <c r="C212" s="281" t="s">
        <v>76</v>
      </c>
      <c r="D212" s="281" t="s">
        <v>659</v>
      </c>
      <c r="E212" s="278" t="s">
        <v>505</v>
      </c>
      <c r="F212" s="333">
        <f>F213</f>
        <v>0</v>
      </c>
      <c r="G212" s="278"/>
      <c r="H212" s="310"/>
      <c r="I212" s="334"/>
      <c r="J212" s="284"/>
      <c r="K212" s="333">
        <f t="shared" ref="K212:L212" si="61">K213</f>
        <v>0</v>
      </c>
      <c r="L212" s="333">
        <f t="shared" si="61"/>
        <v>0</v>
      </c>
    </row>
    <row r="213" spans="1:12" ht="15" hidden="1" x14ac:dyDescent="0.25">
      <c r="A213" s="289" t="s">
        <v>418</v>
      </c>
      <c r="B213" s="287" t="s">
        <v>109</v>
      </c>
      <c r="C213" s="287" t="s">
        <v>76</v>
      </c>
      <c r="D213" s="287" t="s">
        <v>659</v>
      </c>
      <c r="E213" s="287" t="s">
        <v>505</v>
      </c>
      <c r="F213" s="288"/>
      <c r="G213" s="328"/>
      <c r="H213" s="329"/>
      <c r="I213" s="329"/>
      <c r="J213" s="329"/>
      <c r="K213" s="288"/>
      <c r="L213" s="288"/>
    </row>
    <row r="214" spans="1:12" ht="38.25" hidden="1" x14ac:dyDescent="0.25">
      <c r="A214" s="283" t="s">
        <v>183</v>
      </c>
      <c r="B214" s="281" t="s">
        <v>109</v>
      </c>
      <c r="C214" s="281" t="s">
        <v>76</v>
      </c>
      <c r="D214" s="281" t="s">
        <v>660</v>
      </c>
      <c r="E214" s="287"/>
      <c r="F214" s="284">
        <f>F215</f>
        <v>0</v>
      </c>
      <c r="G214" s="328"/>
      <c r="H214" s="329"/>
      <c r="I214" s="329"/>
      <c r="J214" s="329"/>
      <c r="K214" s="284">
        <f t="shared" ref="K214:L216" si="62">K215</f>
        <v>0</v>
      </c>
      <c r="L214" s="284">
        <f t="shared" si="62"/>
        <v>0</v>
      </c>
    </row>
    <row r="215" spans="1:12" ht="25.5" hidden="1" x14ac:dyDescent="0.25">
      <c r="A215" s="309" t="s">
        <v>535</v>
      </c>
      <c r="B215" s="281" t="s">
        <v>109</v>
      </c>
      <c r="C215" s="281" t="s">
        <v>76</v>
      </c>
      <c r="D215" s="281" t="s">
        <v>660</v>
      </c>
      <c r="E215" s="281" t="s">
        <v>239</v>
      </c>
      <c r="F215" s="284">
        <f>F216</f>
        <v>0</v>
      </c>
      <c r="G215" s="335"/>
      <c r="H215" s="284"/>
      <c r="I215" s="284"/>
      <c r="J215" s="284"/>
      <c r="K215" s="284">
        <f t="shared" si="62"/>
        <v>0</v>
      </c>
      <c r="L215" s="284">
        <f t="shared" si="62"/>
        <v>0</v>
      </c>
    </row>
    <row r="216" spans="1:12" ht="25.5" hidden="1" x14ac:dyDescent="0.25">
      <c r="A216" s="309" t="s">
        <v>467</v>
      </c>
      <c r="B216" s="281" t="s">
        <v>109</v>
      </c>
      <c r="C216" s="281" t="s">
        <v>76</v>
      </c>
      <c r="D216" s="281" t="s">
        <v>660</v>
      </c>
      <c r="E216" s="281" t="s">
        <v>468</v>
      </c>
      <c r="F216" s="284">
        <f>F217</f>
        <v>0</v>
      </c>
      <c r="G216" s="335"/>
      <c r="H216" s="284"/>
      <c r="I216" s="284"/>
      <c r="J216" s="284"/>
      <c r="K216" s="284">
        <f t="shared" si="62"/>
        <v>0</v>
      </c>
      <c r="L216" s="284">
        <f t="shared" si="62"/>
        <v>0</v>
      </c>
    </row>
    <row r="217" spans="1:12" ht="15" hidden="1" x14ac:dyDescent="0.25">
      <c r="A217" s="297" t="s">
        <v>425</v>
      </c>
      <c r="B217" s="281" t="s">
        <v>109</v>
      </c>
      <c r="C217" s="281" t="s">
        <v>76</v>
      </c>
      <c r="D217" s="281" t="s">
        <v>660</v>
      </c>
      <c r="E217" s="281" t="s">
        <v>426</v>
      </c>
      <c r="F217" s="284">
        <f>F218+F219+F222</f>
        <v>0</v>
      </c>
      <c r="G217" s="328"/>
      <c r="H217" s="329"/>
      <c r="I217" s="329"/>
      <c r="J217" s="329"/>
      <c r="K217" s="284">
        <f t="shared" ref="K217:L217" si="63">K218+K219+K222</f>
        <v>0</v>
      </c>
      <c r="L217" s="284">
        <f t="shared" si="63"/>
        <v>0</v>
      </c>
    </row>
    <row r="218" spans="1:12" ht="15" hidden="1" x14ac:dyDescent="0.25">
      <c r="A218" s="289" t="s">
        <v>430</v>
      </c>
      <c r="B218" s="281" t="s">
        <v>109</v>
      </c>
      <c r="C218" s="287" t="s">
        <v>76</v>
      </c>
      <c r="D218" s="287" t="s">
        <v>660</v>
      </c>
      <c r="E218" s="287" t="s">
        <v>426</v>
      </c>
      <c r="F218" s="288"/>
      <c r="G218" s="330"/>
      <c r="H218" s="288"/>
      <c r="I218" s="288"/>
      <c r="J218" s="288"/>
      <c r="K218" s="288"/>
      <c r="L218" s="288"/>
    </row>
    <row r="219" spans="1:12" ht="15" hidden="1" x14ac:dyDescent="0.25">
      <c r="A219" s="289" t="s">
        <v>432</v>
      </c>
      <c r="B219" s="287" t="s">
        <v>109</v>
      </c>
      <c r="C219" s="287" t="s">
        <v>76</v>
      </c>
      <c r="D219" s="287" t="s">
        <v>660</v>
      </c>
      <c r="E219" s="287" t="s">
        <v>426</v>
      </c>
      <c r="F219" s="288"/>
      <c r="G219" s="328"/>
      <c r="H219" s="329"/>
      <c r="I219" s="329"/>
      <c r="J219" s="329"/>
      <c r="K219" s="288"/>
      <c r="L219" s="288"/>
    </row>
    <row r="220" spans="1:12" ht="15" hidden="1" x14ac:dyDescent="0.25">
      <c r="A220" s="289" t="s">
        <v>518</v>
      </c>
      <c r="B220" s="287" t="s">
        <v>109</v>
      </c>
      <c r="C220" s="287" t="s">
        <v>76</v>
      </c>
      <c r="D220" s="287" t="s">
        <v>660</v>
      </c>
      <c r="E220" s="287" t="s">
        <v>426</v>
      </c>
      <c r="F220" s="284"/>
      <c r="G220" s="328"/>
      <c r="H220" s="329"/>
      <c r="I220" s="329"/>
      <c r="J220" s="329"/>
      <c r="K220" s="284"/>
      <c r="L220" s="284"/>
    </row>
    <row r="221" spans="1:12" ht="15" hidden="1" x14ac:dyDescent="0.25">
      <c r="A221" s="293" t="s">
        <v>433</v>
      </c>
      <c r="B221" s="287" t="s">
        <v>109</v>
      </c>
      <c r="C221" s="287" t="s">
        <v>76</v>
      </c>
      <c r="D221" s="287" t="s">
        <v>660</v>
      </c>
      <c r="E221" s="287" t="s">
        <v>426</v>
      </c>
      <c r="F221" s="288"/>
      <c r="G221" s="330"/>
      <c r="H221" s="288"/>
      <c r="I221" s="288"/>
      <c r="J221" s="288"/>
      <c r="K221" s="288"/>
      <c r="L221" s="288"/>
    </row>
    <row r="222" spans="1:12" ht="15" hidden="1" x14ac:dyDescent="0.25">
      <c r="A222" s="294" t="s">
        <v>435</v>
      </c>
      <c r="B222" s="287" t="s">
        <v>109</v>
      </c>
      <c r="C222" s="287" t="s">
        <v>76</v>
      </c>
      <c r="D222" s="287" t="s">
        <v>660</v>
      </c>
      <c r="E222" s="291" t="s">
        <v>426</v>
      </c>
      <c r="F222" s="288"/>
      <c r="G222" s="330"/>
      <c r="H222" s="288"/>
      <c r="I222" s="288"/>
      <c r="J222" s="288"/>
      <c r="K222" s="288"/>
      <c r="L222" s="288"/>
    </row>
    <row r="223" spans="1:12" ht="15" x14ac:dyDescent="0.25">
      <c r="A223" s="353" t="s">
        <v>686</v>
      </c>
      <c r="B223" s="287" t="s">
        <v>109</v>
      </c>
      <c r="C223" s="287" t="s">
        <v>76</v>
      </c>
      <c r="D223" s="287" t="s">
        <v>529</v>
      </c>
      <c r="E223" s="352" t="s">
        <v>674</v>
      </c>
      <c r="F223" s="288">
        <v>125000</v>
      </c>
      <c r="G223" s="330"/>
      <c r="H223" s="288"/>
      <c r="I223" s="288"/>
      <c r="J223" s="288"/>
      <c r="K223" s="288"/>
      <c r="L223" s="288"/>
    </row>
    <row r="224" spans="1:12" ht="26.25" x14ac:dyDescent="0.25">
      <c r="A224" s="353" t="s">
        <v>266</v>
      </c>
      <c r="B224" s="281" t="s">
        <v>109</v>
      </c>
      <c r="C224" s="281" t="s">
        <v>76</v>
      </c>
      <c r="D224" s="281" t="s">
        <v>684</v>
      </c>
      <c r="E224" s="352"/>
      <c r="F224" s="284">
        <f>F225</f>
        <v>2000</v>
      </c>
      <c r="G224" s="330"/>
      <c r="H224" s="288"/>
      <c r="I224" s="288"/>
      <c r="J224" s="288"/>
      <c r="K224" s="288"/>
      <c r="L224" s="288"/>
    </row>
    <row r="225" spans="1:12" ht="26.25" x14ac:dyDescent="0.25">
      <c r="A225" s="353" t="s">
        <v>274</v>
      </c>
      <c r="B225" s="281" t="s">
        <v>109</v>
      </c>
      <c r="C225" s="281" t="s">
        <v>76</v>
      </c>
      <c r="D225" s="281" t="s">
        <v>685</v>
      </c>
      <c r="E225" s="352"/>
      <c r="F225" s="284">
        <f>F226</f>
        <v>2000</v>
      </c>
      <c r="G225" s="330"/>
      <c r="H225" s="288"/>
      <c r="I225" s="288"/>
      <c r="J225" s="288"/>
      <c r="K225" s="288"/>
      <c r="L225" s="288"/>
    </row>
    <row r="226" spans="1:12" ht="46.5" customHeight="1" x14ac:dyDescent="0.25">
      <c r="A226" s="353" t="s">
        <v>492</v>
      </c>
      <c r="B226" s="281" t="s">
        <v>109</v>
      </c>
      <c r="C226" s="281" t="s">
        <v>76</v>
      </c>
      <c r="D226" s="281" t="s">
        <v>493</v>
      </c>
      <c r="E226" s="352"/>
      <c r="F226" s="284">
        <f>F227</f>
        <v>2000</v>
      </c>
      <c r="G226" s="330"/>
      <c r="H226" s="288"/>
      <c r="I226" s="288"/>
      <c r="J226" s="288"/>
      <c r="K226" s="288"/>
      <c r="L226" s="288"/>
    </row>
    <row r="227" spans="1:12" ht="66.75" customHeight="1" x14ac:dyDescent="0.25">
      <c r="A227" s="353" t="s">
        <v>653</v>
      </c>
      <c r="B227" s="281" t="s">
        <v>109</v>
      </c>
      <c r="C227" s="281" t="s">
        <v>76</v>
      </c>
      <c r="D227" s="281" t="s">
        <v>494</v>
      </c>
      <c r="E227" s="352"/>
      <c r="F227" s="284">
        <f>F228</f>
        <v>2000</v>
      </c>
      <c r="G227" s="330"/>
      <c r="H227" s="288"/>
      <c r="I227" s="288"/>
      <c r="J227" s="288"/>
      <c r="K227" s="288"/>
      <c r="L227" s="288"/>
    </row>
    <row r="228" spans="1:12" ht="39" customHeight="1" x14ac:dyDescent="0.25">
      <c r="A228" s="309" t="s">
        <v>535</v>
      </c>
      <c r="B228" s="281" t="s">
        <v>109</v>
      </c>
      <c r="C228" s="281" t="s">
        <v>76</v>
      </c>
      <c r="D228" s="281" t="s">
        <v>494</v>
      </c>
      <c r="E228" s="352" t="s">
        <v>239</v>
      </c>
      <c r="F228" s="284">
        <f>F229</f>
        <v>2000</v>
      </c>
      <c r="G228" s="330"/>
      <c r="H228" s="288"/>
      <c r="I228" s="288"/>
      <c r="J228" s="288"/>
      <c r="K228" s="288"/>
      <c r="L228" s="288"/>
    </row>
    <row r="229" spans="1:12" ht="21.75" customHeight="1" x14ac:dyDescent="0.25">
      <c r="A229" s="290" t="s">
        <v>425</v>
      </c>
      <c r="B229" s="287" t="s">
        <v>109</v>
      </c>
      <c r="C229" s="287" t="s">
        <v>76</v>
      </c>
      <c r="D229" s="287" t="s">
        <v>494</v>
      </c>
      <c r="E229" s="352" t="s">
        <v>426</v>
      </c>
      <c r="F229" s="288">
        <v>2000</v>
      </c>
      <c r="G229" s="330"/>
      <c r="H229" s="288"/>
      <c r="I229" s="288"/>
      <c r="J229" s="288"/>
      <c r="K229" s="288"/>
      <c r="L229" s="288"/>
    </row>
    <row r="230" spans="1:12" ht="26.25" x14ac:dyDescent="0.25">
      <c r="A230" s="340" t="s">
        <v>661</v>
      </c>
      <c r="B230" s="281" t="s">
        <v>109</v>
      </c>
      <c r="C230" s="281" t="s">
        <v>131</v>
      </c>
      <c r="D230" s="341"/>
      <c r="E230" s="291"/>
      <c r="F230" s="284">
        <f>F231+F238</f>
        <v>80746.66</v>
      </c>
      <c r="G230" s="335"/>
      <c r="H230" s="284"/>
      <c r="I230" s="284"/>
      <c r="J230" s="284"/>
      <c r="K230" s="284">
        <f t="shared" ref="K230:L236" si="64">K231</f>
        <v>1000</v>
      </c>
      <c r="L230" s="284">
        <f t="shared" si="64"/>
        <v>1000</v>
      </c>
    </row>
    <row r="231" spans="1:12" ht="26.25" x14ac:dyDescent="0.25">
      <c r="A231" s="342" t="s">
        <v>662</v>
      </c>
      <c r="B231" s="281" t="s">
        <v>109</v>
      </c>
      <c r="C231" s="281" t="s">
        <v>131</v>
      </c>
      <c r="D231" s="341" t="s">
        <v>171</v>
      </c>
      <c r="E231" s="291"/>
      <c r="F231" s="284">
        <f t="shared" ref="F231:F236" si="65">F232</f>
        <v>1000</v>
      </c>
      <c r="G231" s="335"/>
      <c r="H231" s="284"/>
      <c r="I231" s="284"/>
      <c r="J231" s="284"/>
      <c r="K231" s="284">
        <f t="shared" si="64"/>
        <v>1000</v>
      </c>
      <c r="L231" s="284">
        <f t="shared" si="64"/>
        <v>1000</v>
      </c>
    </row>
    <row r="232" spans="1:12" ht="26.25" hidden="1" x14ac:dyDescent="0.25">
      <c r="A232" s="340" t="s">
        <v>307</v>
      </c>
      <c r="B232" s="281" t="s">
        <v>109</v>
      </c>
      <c r="C232" s="281" t="s">
        <v>131</v>
      </c>
      <c r="D232" s="341" t="s">
        <v>663</v>
      </c>
      <c r="E232" s="291"/>
      <c r="F232" s="284">
        <f t="shared" si="65"/>
        <v>1000</v>
      </c>
      <c r="G232" s="335"/>
      <c r="H232" s="284"/>
      <c r="I232" s="284"/>
      <c r="J232" s="284"/>
      <c r="K232" s="284">
        <f t="shared" si="64"/>
        <v>1000</v>
      </c>
      <c r="L232" s="284">
        <f t="shared" si="64"/>
        <v>1000</v>
      </c>
    </row>
    <row r="233" spans="1:12" ht="26.25" x14ac:dyDescent="0.25">
      <c r="A233" s="351" t="s">
        <v>664</v>
      </c>
      <c r="B233" s="287" t="s">
        <v>109</v>
      </c>
      <c r="C233" s="287" t="s">
        <v>131</v>
      </c>
      <c r="D233" s="343" t="s">
        <v>668</v>
      </c>
      <c r="E233" s="291"/>
      <c r="F233" s="288">
        <f t="shared" si="65"/>
        <v>1000</v>
      </c>
      <c r="G233" s="330"/>
      <c r="H233" s="288"/>
      <c r="I233" s="288"/>
      <c r="J233" s="288"/>
      <c r="K233" s="288">
        <f t="shared" si="64"/>
        <v>1000</v>
      </c>
      <c r="L233" s="288">
        <f t="shared" si="64"/>
        <v>1000</v>
      </c>
    </row>
    <row r="234" spans="1:12" ht="63.75" x14ac:dyDescent="0.25">
      <c r="A234" s="301" t="s">
        <v>653</v>
      </c>
      <c r="B234" s="291" t="s">
        <v>109</v>
      </c>
      <c r="C234" s="291" t="s">
        <v>131</v>
      </c>
      <c r="D234" s="343" t="s">
        <v>669</v>
      </c>
      <c r="E234" s="291"/>
      <c r="F234" s="288">
        <f>F235</f>
        <v>1000</v>
      </c>
      <c r="G234" s="330"/>
      <c r="H234" s="288"/>
      <c r="I234" s="288"/>
      <c r="J234" s="288"/>
      <c r="K234" s="288">
        <f>K235</f>
        <v>1000</v>
      </c>
      <c r="L234" s="288">
        <f>L235</f>
        <v>1000</v>
      </c>
    </row>
    <row r="235" spans="1:12" ht="25.5" x14ac:dyDescent="0.25">
      <c r="A235" s="289" t="s">
        <v>136</v>
      </c>
      <c r="B235" s="287" t="s">
        <v>109</v>
      </c>
      <c r="C235" s="287" t="s">
        <v>131</v>
      </c>
      <c r="D235" s="343" t="s">
        <v>669</v>
      </c>
      <c r="E235" s="291" t="s">
        <v>239</v>
      </c>
      <c r="F235" s="288">
        <f t="shared" si="65"/>
        <v>1000</v>
      </c>
      <c r="G235" s="330"/>
      <c r="H235" s="288"/>
      <c r="I235" s="288"/>
      <c r="J235" s="288"/>
      <c r="K235" s="288">
        <f t="shared" si="64"/>
        <v>1000</v>
      </c>
      <c r="L235" s="288">
        <f t="shared" si="64"/>
        <v>1000</v>
      </c>
    </row>
    <row r="236" spans="1:12" ht="15" x14ac:dyDescent="0.25">
      <c r="A236" s="289" t="s">
        <v>425</v>
      </c>
      <c r="B236" s="287" t="s">
        <v>109</v>
      </c>
      <c r="C236" s="287" t="s">
        <v>131</v>
      </c>
      <c r="D236" s="343" t="s">
        <v>669</v>
      </c>
      <c r="E236" s="291" t="s">
        <v>426</v>
      </c>
      <c r="F236" s="288">
        <f t="shared" si="65"/>
        <v>1000</v>
      </c>
      <c r="G236" s="330"/>
      <c r="H236" s="288"/>
      <c r="I236" s="288"/>
      <c r="J236" s="288"/>
      <c r="K236" s="288">
        <f t="shared" si="64"/>
        <v>1000</v>
      </c>
      <c r="L236" s="288">
        <f t="shared" si="64"/>
        <v>1000</v>
      </c>
    </row>
    <row r="237" spans="1:12" ht="15" hidden="1" x14ac:dyDescent="0.25">
      <c r="A237" s="289" t="s">
        <v>431</v>
      </c>
      <c r="B237" s="287" t="s">
        <v>109</v>
      </c>
      <c r="C237" s="287" t="s">
        <v>131</v>
      </c>
      <c r="D237" s="343" t="s">
        <v>665</v>
      </c>
      <c r="E237" s="291" t="s">
        <v>426</v>
      </c>
      <c r="F237" s="288">
        <v>1000</v>
      </c>
      <c r="G237" s="330"/>
      <c r="H237" s="288"/>
      <c r="I237" s="288"/>
      <c r="J237" s="288"/>
      <c r="K237" s="288">
        <v>1000</v>
      </c>
      <c r="L237" s="288">
        <v>1000</v>
      </c>
    </row>
    <row r="238" spans="1:12" ht="25.5" x14ac:dyDescent="0.25">
      <c r="A238" s="362" t="s">
        <v>242</v>
      </c>
      <c r="B238" s="287" t="s">
        <v>109</v>
      </c>
      <c r="C238" s="287" t="s">
        <v>131</v>
      </c>
      <c r="D238" s="367" t="s">
        <v>243</v>
      </c>
      <c r="E238" s="358"/>
      <c r="F238" s="284">
        <f>F239</f>
        <v>79746.66</v>
      </c>
      <c r="G238" s="330"/>
      <c r="H238" s="288"/>
      <c r="I238" s="288"/>
      <c r="J238" s="288"/>
      <c r="K238" s="288"/>
      <c r="L238" s="288"/>
    </row>
    <row r="239" spans="1:12" ht="38.25" x14ac:dyDescent="0.25">
      <c r="A239" s="314" t="s">
        <v>734</v>
      </c>
      <c r="B239" s="287" t="s">
        <v>109</v>
      </c>
      <c r="C239" s="287" t="s">
        <v>131</v>
      </c>
      <c r="D239" s="367" t="s">
        <v>736</v>
      </c>
      <c r="E239" s="358"/>
      <c r="F239" s="284">
        <f>F240+F244</f>
        <v>79746.66</v>
      </c>
      <c r="G239" s="330"/>
      <c r="H239" s="288"/>
      <c r="I239" s="288"/>
      <c r="J239" s="288"/>
      <c r="K239" s="288"/>
      <c r="L239" s="288"/>
    </row>
    <row r="240" spans="1:12" ht="26.25" x14ac:dyDescent="0.25">
      <c r="A240" s="363" t="s">
        <v>740</v>
      </c>
      <c r="B240" s="287" t="s">
        <v>109</v>
      </c>
      <c r="C240" s="287" t="s">
        <v>131</v>
      </c>
      <c r="D240" s="368" t="s">
        <v>743</v>
      </c>
      <c r="E240" s="358"/>
      <c r="F240" s="288">
        <f>F241</f>
        <v>33483.33</v>
      </c>
      <c r="G240" s="330"/>
      <c r="H240" s="288"/>
      <c r="I240" s="288"/>
      <c r="J240" s="288"/>
      <c r="K240" s="288"/>
      <c r="L240" s="288"/>
    </row>
    <row r="241" spans="1:12" ht="51" x14ac:dyDescent="0.25">
      <c r="A241" s="364" t="s">
        <v>385</v>
      </c>
      <c r="B241" s="287" t="s">
        <v>109</v>
      </c>
      <c r="C241" s="287" t="s">
        <v>131</v>
      </c>
      <c r="D241" s="368" t="s">
        <v>737</v>
      </c>
      <c r="E241" s="358"/>
      <c r="F241" s="288">
        <f>F242</f>
        <v>33483.33</v>
      </c>
      <c r="G241" s="330"/>
      <c r="H241" s="288"/>
      <c r="I241" s="288"/>
      <c r="J241" s="288"/>
      <c r="K241" s="288"/>
      <c r="L241" s="288"/>
    </row>
    <row r="242" spans="1:12" ht="15" x14ac:dyDescent="0.25">
      <c r="A242" s="365" t="s">
        <v>250</v>
      </c>
      <c r="B242" s="287" t="s">
        <v>109</v>
      </c>
      <c r="C242" s="287" t="s">
        <v>131</v>
      </c>
      <c r="D242" s="368" t="s">
        <v>737</v>
      </c>
      <c r="E242" s="358" t="s">
        <v>239</v>
      </c>
      <c r="F242" s="288">
        <f>F243</f>
        <v>33483.33</v>
      </c>
      <c r="G242" s="330"/>
      <c r="H242" s="288"/>
      <c r="I242" s="288"/>
      <c r="J242" s="288"/>
      <c r="K242" s="288"/>
      <c r="L242" s="288"/>
    </row>
    <row r="243" spans="1:12" ht="15" x14ac:dyDescent="0.25">
      <c r="A243" s="360" t="s">
        <v>741</v>
      </c>
      <c r="B243" s="287" t="s">
        <v>109</v>
      </c>
      <c r="C243" s="287" t="s">
        <v>131</v>
      </c>
      <c r="D243" s="368" t="s">
        <v>737</v>
      </c>
      <c r="E243" s="358" t="s">
        <v>426</v>
      </c>
      <c r="F243" s="288">
        <v>33483.33</v>
      </c>
      <c r="G243" s="330"/>
      <c r="H243" s="288"/>
      <c r="I243" s="288"/>
      <c r="J243" s="288"/>
      <c r="K243" s="288"/>
      <c r="L243" s="288"/>
    </row>
    <row r="244" spans="1:12" ht="26.25" x14ac:dyDescent="0.25">
      <c r="A244" s="363" t="s">
        <v>742</v>
      </c>
      <c r="B244" s="287" t="s">
        <v>109</v>
      </c>
      <c r="C244" s="287" t="s">
        <v>131</v>
      </c>
      <c r="D244" s="368" t="s">
        <v>744</v>
      </c>
      <c r="E244" s="358"/>
      <c r="F244" s="288">
        <f>F245</f>
        <v>46263.33</v>
      </c>
      <c r="G244" s="330"/>
      <c r="H244" s="288"/>
      <c r="I244" s="288"/>
      <c r="J244" s="288"/>
      <c r="K244" s="288"/>
      <c r="L244" s="288"/>
    </row>
    <row r="245" spans="1:12" ht="51" x14ac:dyDescent="0.25">
      <c r="A245" s="366" t="s">
        <v>385</v>
      </c>
      <c r="B245" s="287" t="s">
        <v>109</v>
      </c>
      <c r="C245" s="287" t="s">
        <v>131</v>
      </c>
      <c r="D245" s="368" t="s">
        <v>738</v>
      </c>
      <c r="E245" s="358"/>
      <c r="F245" s="288">
        <f>F246</f>
        <v>46263.33</v>
      </c>
      <c r="G245" s="330"/>
      <c r="H245" s="288"/>
      <c r="I245" s="288"/>
      <c r="J245" s="288"/>
      <c r="K245" s="288"/>
      <c r="L245" s="288"/>
    </row>
    <row r="246" spans="1:12" ht="15" x14ac:dyDescent="0.25">
      <c r="A246" s="365" t="s">
        <v>250</v>
      </c>
      <c r="B246" s="287" t="s">
        <v>109</v>
      </c>
      <c r="C246" s="287" t="s">
        <v>131</v>
      </c>
      <c r="D246" s="368" t="s">
        <v>738</v>
      </c>
      <c r="E246" s="358" t="s">
        <v>239</v>
      </c>
      <c r="F246" s="288">
        <f>F247</f>
        <v>46263.33</v>
      </c>
      <c r="G246" s="330"/>
      <c r="H246" s="288"/>
      <c r="I246" s="288"/>
      <c r="J246" s="288"/>
      <c r="K246" s="288"/>
      <c r="L246" s="288"/>
    </row>
    <row r="247" spans="1:12" ht="15" x14ac:dyDescent="0.25">
      <c r="A247" s="360" t="s">
        <v>741</v>
      </c>
      <c r="B247" s="287" t="s">
        <v>109</v>
      </c>
      <c r="C247" s="287" t="s">
        <v>131</v>
      </c>
      <c r="D247" s="368" t="s">
        <v>738</v>
      </c>
      <c r="E247" s="358" t="s">
        <v>426</v>
      </c>
      <c r="F247" s="288">
        <v>46263.33</v>
      </c>
      <c r="G247" s="330"/>
      <c r="H247" s="288"/>
      <c r="I247" s="288"/>
      <c r="J247" s="288"/>
      <c r="K247" s="288"/>
      <c r="L247" s="288"/>
    </row>
    <row r="248" spans="1:12" ht="15" x14ac:dyDescent="0.25">
      <c r="A248" s="303" t="s">
        <v>77</v>
      </c>
      <c r="B248" s="281" t="s">
        <v>109</v>
      </c>
      <c r="C248" s="281" t="s">
        <v>78</v>
      </c>
      <c r="D248" s="287"/>
      <c r="E248" s="287"/>
      <c r="F248" s="284">
        <f>F249+F264</f>
        <v>1167777.33</v>
      </c>
      <c r="G248" s="330"/>
      <c r="H248" s="284" t="e">
        <f>H264+H249</f>
        <v>#REF!</v>
      </c>
      <c r="I248" s="284">
        <f>I264+I249</f>
        <v>43000</v>
      </c>
      <c r="J248" s="284" t="e">
        <f>J264+J249</f>
        <v>#REF!</v>
      </c>
      <c r="K248" s="284" t="e">
        <f t="shared" ref="K248:L248" si="66">K249+K264</f>
        <v>#REF!</v>
      </c>
      <c r="L248" s="284" t="e">
        <f t="shared" si="66"/>
        <v>#REF!</v>
      </c>
    </row>
    <row r="249" spans="1:12" ht="15" x14ac:dyDescent="0.25">
      <c r="A249" s="303" t="s">
        <v>79</v>
      </c>
      <c r="B249" s="281" t="s">
        <v>109</v>
      </c>
      <c r="C249" s="281" t="s">
        <v>80</v>
      </c>
      <c r="D249" s="287"/>
      <c r="E249" s="287"/>
      <c r="F249" s="284">
        <f>F254</f>
        <v>0</v>
      </c>
      <c r="G249" s="330"/>
      <c r="H249" s="284">
        <f>H255</f>
        <v>0</v>
      </c>
      <c r="I249" s="284">
        <f>I255</f>
        <v>0</v>
      </c>
      <c r="J249" s="284">
        <f>J255</f>
        <v>0</v>
      </c>
      <c r="K249" s="284">
        <f t="shared" ref="K249:L249" si="67">K254</f>
        <v>30000</v>
      </c>
      <c r="L249" s="284">
        <f t="shared" si="67"/>
        <v>30000</v>
      </c>
    </row>
    <row r="250" spans="1:12" ht="64.5" hidden="1" x14ac:dyDescent="0.25">
      <c r="A250" s="303" t="s">
        <v>544</v>
      </c>
      <c r="B250" s="281" t="s">
        <v>109</v>
      </c>
      <c r="C250" s="281" t="s">
        <v>80</v>
      </c>
      <c r="D250" s="281" t="s">
        <v>545</v>
      </c>
      <c r="E250" s="287"/>
      <c r="F250" s="284">
        <f t="shared" ref="F250:F259" si="68">F251</f>
        <v>0</v>
      </c>
      <c r="G250" s="330"/>
      <c r="H250" s="284"/>
      <c r="I250" s="284"/>
      <c r="J250" s="284"/>
      <c r="K250" s="284">
        <f t="shared" ref="K250:L259" si="69">K251</f>
        <v>30000</v>
      </c>
      <c r="L250" s="284">
        <f t="shared" si="69"/>
        <v>30000</v>
      </c>
    </row>
    <row r="251" spans="1:12" ht="25.5" hidden="1" x14ac:dyDescent="0.25">
      <c r="A251" s="289" t="s">
        <v>177</v>
      </c>
      <c r="B251" s="281" t="s">
        <v>109</v>
      </c>
      <c r="C251" s="287" t="s">
        <v>80</v>
      </c>
      <c r="D251" s="287" t="s">
        <v>545</v>
      </c>
      <c r="E251" s="287" t="s">
        <v>239</v>
      </c>
      <c r="F251" s="284">
        <f t="shared" si="68"/>
        <v>0</v>
      </c>
      <c r="G251" s="330"/>
      <c r="H251" s="284"/>
      <c r="I251" s="284"/>
      <c r="J251" s="284"/>
      <c r="K251" s="284">
        <f t="shared" si="69"/>
        <v>30000</v>
      </c>
      <c r="L251" s="284">
        <f t="shared" si="69"/>
        <v>30000</v>
      </c>
    </row>
    <row r="252" spans="1:12" ht="25.5" hidden="1" x14ac:dyDescent="0.25">
      <c r="A252" s="289" t="s">
        <v>546</v>
      </c>
      <c r="B252" s="281" t="s">
        <v>109</v>
      </c>
      <c r="C252" s="287" t="s">
        <v>80</v>
      </c>
      <c r="D252" s="287" t="s">
        <v>545</v>
      </c>
      <c r="E252" s="287" t="s">
        <v>468</v>
      </c>
      <c r="F252" s="284">
        <f t="shared" si="68"/>
        <v>0</v>
      </c>
      <c r="G252" s="330"/>
      <c r="H252" s="284"/>
      <c r="I252" s="284"/>
      <c r="J252" s="284"/>
      <c r="K252" s="284">
        <f t="shared" si="69"/>
        <v>30000</v>
      </c>
      <c r="L252" s="284">
        <f t="shared" si="69"/>
        <v>30000</v>
      </c>
    </row>
    <row r="253" spans="1:12" ht="15" hidden="1" x14ac:dyDescent="0.25">
      <c r="A253" s="289" t="s">
        <v>425</v>
      </c>
      <c r="B253" s="281" t="s">
        <v>109</v>
      </c>
      <c r="C253" s="287" t="s">
        <v>80</v>
      </c>
      <c r="D253" s="287" t="s">
        <v>545</v>
      </c>
      <c r="E253" s="287" t="s">
        <v>426</v>
      </c>
      <c r="F253" s="284">
        <f t="shared" si="68"/>
        <v>0</v>
      </c>
      <c r="G253" s="330"/>
      <c r="H253" s="284"/>
      <c r="I253" s="284"/>
      <c r="J253" s="284"/>
      <c r="K253" s="284">
        <f t="shared" si="69"/>
        <v>30000</v>
      </c>
      <c r="L253" s="284">
        <f t="shared" si="69"/>
        <v>30000</v>
      </c>
    </row>
    <row r="254" spans="1:12" ht="26.25" x14ac:dyDescent="0.25">
      <c r="A254" s="311" t="s">
        <v>547</v>
      </c>
      <c r="B254" s="281" t="s">
        <v>109</v>
      </c>
      <c r="C254" s="281" t="s">
        <v>80</v>
      </c>
      <c r="D254" s="281" t="s">
        <v>548</v>
      </c>
      <c r="E254" s="287"/>
      <c r="F254" s="284">
        <f t="shared" si="68"/>
        <v>0</v>
      </c>
      <c r="G254" s="330"/>
      <c r="H254" s="284"/>
      <c r="I254" s="284"/>
      <c r="J254" s="284"/>
      <c r="K254" s="284">
        <f t="shared" si="69"/>
        <v>30000</v>
      </c>
      <c r="L254" s="284">
        <f t="shared" si="69"/>
        <v>30000</v>
      </c>
    </row>
    <row r="255" spans="1:12" ht="26.25" x14ac:dyDescent="0.25">
      <c r="A255" s="303" t="s">
        <v>312</v>
      </c>
      <c r="B255" s="281" t="s">
        <v>109</v>
      </c>
      <c r="C255" s="281" t="s">
        <v>80</v>
      </c>
      <c r="D255" s="281" t="s">
        <v>549</v>
      </c>
      <c r="E255" s="287"/>
      <c r="F255" s="284">
        <f t="shared" si="68"/>
        <v>0</v>
      </c>
      <c r="G255" s="330"/>
      <c r="H255" s="284">
        <f t="shared" ref="H255:J255" si="70">H261</f>
        <v>0</v>
      </c>
      <c r="I255" s="284">
        <f t="shared" si="70"/>
        <v>0</v>
      </c>
      <c r="J255" s="284">
        <f t="shared" si="70"/>
        <v>0</v>
      </c>
      <c r="K255" s="284">
        <f t="shared" si="69"/>
        <v>30000</v>
      </c>
      <c r="L255" s="284">
        <f t="shared" si="69"/>
        <v>30000</v>
      </c>
    </row>
    <row r="256" spans="1:12" ht="26.25" customHeight="1" x14ac:dyDescent="0.25">
      <c r="A256" s="300" t="s">
        <v>666</v>
      </c>
      <c r="B256" s="287" t="s">
        <v>109</v>
      </c>
      <c r="C256" s="287" t="s">
        <v>80</v>
      </c>
      <c r="D256" s="287" t="s">
        <v>550</v>
      </c>
      <c r="E256" s="287"/>
      <c r="F256" s="288">
        <f t="shared" si="68"/>
        <v>0</v>
      </c>
      <c r="G256" s="330"/>
      <c r="H256" s="288"/>
      <c r="I256" s="288"/>
      <c r="J256" s="288"/>
      <c r="K256" s="288">
        <f t="shared" si="69"/>
        <v>30000</v>
      </c>
      <c r="L256" s="288">
        <f t="shared" si="69"/>
        <v>30000</v>
      </c>
    </row>
    <row r="257" spans="1:12" ht="63.75" x14ac:dyDescent="0.25">
      <c r="A257" s="301" t="s">
        <v>653</v>
      </c>
      <c r="B257" s="287" t="s">
        <v>109</v>
      </c>
      <c r="C257" s="287" t="s">
        <v>80</v>
      </c>
      <c r="D257" s="287" t="s">
        <v>551</v>
      </c>
      <c r="E257" s="287"/>
      <c r="F257" s="288">
        <f t="shared" si="68"/>
        <v>0</v>
      </c>
      <c r="G257" s="330"/>
      <c r="H257" s="288"/>
      <c r="I257" s="288"/>
      <c r="J257" s="288"/>
      <c r="K257" s="288">
        <f t="shared" si="69"/>
        <v>30000</v>
      </c>
      <c r="L257" s="288">
        <f t="shared" si="69"/>
        <v>30000</v>
      </c>
    </row>
    <row r="258" spans="1:12" ht="25.5" x14ac:dyDescent="0.25">
      <c r="A258" s="299" t="s">
        <v>466</v>
      </c>
      <c r="B258" s="287" t="s">
        <v>109</v>
      </c>
      <c r="C258" s="287" t="s">
        <v>80</v>
      </c>
      <c r="D258" s="287" t="s">
        <v>551</v>
      </c>
      <c r="E258" s="287" t="s">
        <v>239</v>
      </c>
      <c r="F258" s="288">
        <f t="shared" si="68"/>
        <v>0</v>
      </c>
      <c r="G258" s="330"/>
      <c r="H258" s="288"/>
      <c r="I258" s="288"/>
      <c r="J258" s="288"/>
      <c r="K258" s="288">
        <f t="shared" si="69"/>
        <v>30000</v>
      </c>
      <c r="L258" s="288">
        <f t="shared" si="69"/>
        <v>30000</v>
      </c>
    </row>
    <row r="259" spans="1:12" ht="25.5" hidden="1" x14ac:dyDescent="0.25">
      <c r="A259" s="299" t="s">
        <v>467</v>
      </c>
      <c r="B259" s="287" t="s">
        <v>109</v>
      </c>
      <c r="C259" s="287" t="s">
        <v>80</v>
      </c>
      <c r="D259" s="287" t="s">
        <v>551</v>
      </c>
      <c r="E259" s="287" t="s">
        <v>468</v>
      </c>
      <c r="F259" s="288">
        <f t="shared" si="68"/>
        <v>0</v>
      </c>
      <c r="G259" s="330"/>
      <c r="H259" s="288"/>
      <c r="I259" s="288"/>
      <c r="J259" s="288"/>
      <c r="K259" s="288">
        <f t="shared" si="69"/>
        <v>30000</v>
      </c>
      <c r="L259" s="288">
        <f t="shared" si="69"/>
        <v>30000</v>
      </c>
    </row>
    <row r="260" spans="1:12" ht="15" x14ac:dyDescent="0.25">
      <c r="A260" s="290" t="s">
        <v>425</v>
      </c>
      <c r="B260" s="287" t="s">
        <v>109</v>
      </c>
      <c r="C260" s="287" t="s">
        <v>80</v>
      </c>
      <c r="D260" s="287" t="s">
        <v>551</v>
      </c>
      <c r="E260" s="287" t="s">
        <v>426</v>
      </c>
      <c r="F260" s="288">
        <v>0</v>
      </c>
      <c r="G260" s="330"/>
      <c r="H260" s="288"/>
      <c r="I260" s="288"/>
      <c r="J260" s="288"/>
      <c r="K260" s="288">
        <f t="shared" ref="K260:L260" si="71">K261+K262+K263</f>
        <v>30000</v>
      </c>
      <c r="L260" s="288">
        <f t="shared" si="71"/>
        <v>30000</v>
      </c>
    </row>
    <row r="261" spans="1:12" ht="15" hidden="1" x14ac:dyDescent="0.25">
      <c r="A261" s="289" t="s">
        <v>431</v>
      </c>
      <c r="B261" s="281" t="s">
        <v>109</v>
      </c>
      <c r="C261" s="281" t="s">
        <v>80</v>
      </c>
      <c r="D261" s="287" t="s">
        <v>551</v>
      </c>
      <c r="E261" s="287" t="s">
        <v>426</v>
      </c>
      <c r="F261" s="288">
        <v>10000</v>
      </c>
      <c r="G261" s="330"/>
      <c r="H261" s="288"/>
      <c r="I261" s="288"/>
      <c r="J261" s="288"/>
      <c r="K261" s="288">
        <v>10000</v>
      </c>
      <c r="L261" s="288">
        <v>10000</v>
      </c>
    </row>
    <row r="262" spans="1:12" ht="15" hidden="1" x14ac:dyDescent="0.25">
      <c r="A262" s="289" t="s">
        <v>518</v>
      </c>
      <c r="B262" s="281" t="s">
        <v>109</v>
      </c>
      <c r="C262" s="287" t="s">
        <v>80</v>
      </c>
      <c r="D262" s="287" t="s">
        <v>551</v>
      </c>
      <c r="E262" s="287" t="s">
        <v>426</v>
      </c>
      <c r="F262" s="288">
        <v>20000</v>
      </c>
      <c r="G262" s="330"/>
      <c r="H262" s="288"/>
      <c r="I262" s="288"/>
      <c r="J262" s="288"/>
      <c r="K262" s="288">
        <v>20000</v>
      </c>
      <c r="L262" s="288">
        <v>20000</v>
      </c>
    </row>
    <row r="263" spans="1:12" ht="15" hidden="1" x14ac:dyDescent="0.25">
      <c r="A263" s="293" t="s">
        <v>433</v>
      </c>
      <c r="B263" s="281" t="s">
        <v>109</v>
      </c>
      <c r="C263" s="287" t="s">
        <v>80</v>
      </c>
      <c r="D263" s="287" t="s">
        <v>551</v>
      </c>
      <c r="E263" s="287" t="s">
        <v>426</v>
      </c>
      <c r="F263" s="288"/>
      <c r="G263" s="330"/>
      <c r="H263" s="288"/>
      <c r="I263" s="288"/>
      <c r="J263" s="288"/>
      <c r="K263" s="288"/>
      <c r="L263" s="288"/>
    </row>
    <row r="264" spans="1:12" ht="15" x14ac:dyDescent="0.25">
      <c r="A264" s="283" t="s">
        <v>92</v>
      </c>
      <c r="B264" s="281" t="s">
        <v>109</v>
      </c>
      <c r="C264" s="281" t="s">
        <v>93</v>
      </c>
      <c r="D264" s="281"/>
      <c r="E264" s="287" t="s">
        <v>451</v>
      </c>
      <c r="F264" s="284">
        <f>F265+F313</f>
        <v>1167777.33</v>
      </c>
      <c r="G264" s="328"/>
      <c r="H264" s="329" t="e">
        <f>#REF!+#REF!+#REF!</f>
        <v>#REF!</v>
      </c>
      <c r="I264" s="329">
        <v>43000</v>
      </c>
      <c r="J264" s="329" t="e">
        <f>#REF!+#REF!+#REF!</f>
        <v>#REF!</v>
      </c>
      <c r="K264" s="284" t="e">
        <f>K265+K313</f>
        <v>#REF!</v>
      </c>
      <c r="L264" s="284" t="e">
        <f>L265+L313</f>
        <v>#REF!</v>
      </c>
    </row>
    <row r="265" spans="1:12" ht="26.25" x14ac:dyDescent="0.25">
      <c r="A265" s="311" t="s">
        <v>547</v>
      </c>
      <c r="B265" s="281" t="s">
        <v>109</v>
      </c>
      <c r="C265" s="281" t="s">
        <v>93</v>
      </c>
      <c r="D265" s="281" t="s">
        <v>548</v>
      </c>
      <c r="E265" s="287"/>
      <c r="F265" s="284">
        <f>F266</f>
        <v>855200</v>
      </c>
      <c r="G265" s="335"/>
      <c r="H265" s="284"/>
      <c r="I265" s="284"/>
      <c r="J265" s="284"/>
      <c r="K265" s="284" t="e">
        <f>K266+#REF!</f>
        <v>#REF!</v>
      </c>
      <c r="L265" s="284" t="e">
        <f>L266+#REF!</f>
        <v>#REF!</v>
      </c>
    </row>
    <row r="266" spans="1:12" ht="15" x14ac:dyDescent="0.25">
      <c r="A266" s="311" t="s">
        <v>552</v>
      </c>
      <c r="B266" s="281" t="s">
        <v>109</v>
      </c>
      <c r="C266" s="281" t="s">
        <v>93</v>
      </c>
      <c r="D266" s="281" t="s">
        <v>553</v>
      </c>
      <c r="E266" s="287"/>
      <c r="F266" s="284">
        <f>F267+F282+F300</f>
        <v>855200</v>
      </c>
      <c r="G266" s="335"/>
      <c r="H266" s="284"/>
      <c r="I266" s="284"/>
      <c r="J266" s="284"/>
      <c r="K266" s="284">
        <f t="shared" ref="K266:L266" si="72">K267+K282+K300+K306</f>
        <v>708400</v>
      </c>
      <c r="L266" s="284">
        <f t="shared" si="72"/>
        <v>708400</v>
      </c>
    </row>
    <row r="267" spans="1:12" ht="26.25" x14ac:dyDescent="0.25">
      <c r="A267" s="300" t="s">
        <v>554</v>
      </c>
      <c r="B267" s="287" t="s">
        <v>109</v>
      </c>
      <c r="C267" s="287" t="s">
        <v>93</v>
      </c>
      <c r="D267" s="287" t="s">
        <v>555</v>
      </c>
      <c r="E267" s="287"/>
      <c r="F267" s="288">
        <f>F268</f>
        <v>176800</v>
      </c>
      <c r="G267" s="330"/>
      <c r="H267" s="347"/>
      <c r="I267" s="347"/>
      <c r="J267" s="347"/>
      <c r="K267" s="288">
        <f t="shared" ref="K267:L270" si="73">K268</f>
        <v>345000</v>
      </c>
      <c r="L267" s="288">
        <f t="shared" si="73"/>
        <v>345000</v>
      </c>
    </row>
    <row r="268" spans="1:12" ht="63.75" x14ac:dyDescent="0.25">
      <c r="A268" s="301" t="s">
        <v>653</v>
      </c>
      <c r="B268" s="287" t="s">
        <v>109</v>
      </c>
      <c r="C268" s="287" t="s">
        <v>93</v>
      </c>
      <c r="D268" s="287" t="s">
        <v>556</v>
      </c>
      <c r="E268" s="287"/>
      <c r="F268" s="288">
        <f>F269</f>
        <v>176800</v>
      </c>
      <c r="G268" s="330"/>
      <c r="H268" s="288"/>
      <c r="I268" s="288"/>
      <c r="J268" s="288"/>
      <c r="K268" s="288">
        <f t="shared" si="73"/>
        <v>345000</v>
      </c>
      <c r="L268" s="288">
        <f t="shared" si="73"/>
        <v>345000</v>
      </c>
    </row>
    <row r="269" spans="1:12" ht="25.5" x14ac:dyDescent="0.25">
      <c r="A269" s="299" t="s">
        <v>466</v>
      </c>
      <c r="B269" s="287" t="s">
        <v>109</v>
      </c>
      <c r="C269" s="287" t="s">
        <v>93</v>
      </c>
      <c r="D269" s="287" t="s">
        <v>556</v>
      </c>
      <c r="E269" s="287" t="s">
        <v>239</v>
      </c>
      <c r="F269" s="288">
        <f>F270+F281</f>
        <v>176800</v>
      </c>
      <c r="G269" s="330"/>
      <c r="H269" s="288"/>
      <c r="I269" s="288"/>
      <c r="J269" s="288"/>
      <c r="K269" s="288">
        <f t="shared" si="73"/>
        <v>345000</v>
      </c>
      <c r="L269" s="288">
        <f t="shared" si="73"/>
        <v>345000</v>
      </c>
    </row>
    <row r="270" spans="1:12" ht="25.5" hidden="1" x14ac:dyDescent="0.25">
      <c r="A270" s="299" t="s">
        <v>467</v>
      </c>
      <c r="B270" s="287" t="s">
        <v>109</v>
      </c>
      <c r="C270" s="287" t="s">
        <v>93</v>
      </c>
      <c r="D270" s="287" t="s">
        <v>556</v>
      </c>
      <c r="E270" s="287" t="s">
        <v>468</v>
      </c>
      <c r="F270" s="288">
        <f>F271</f>
        <v>26800</v>
      </c>
      <c r="G270" s="330"/>
      <c r="H270" s="288"/>
      <c r="I270" s="288"/>
      <c r="J270" s="288"/>
      <c r="K270" s="288">
        <f t="shared" si="73"/>
        <v>345000</v>
      </c>
      <c r="L270" s="288">
        <f t="shared" si="73"/>
        <v>345000</v>
      </c>
    </row>
    <row r="271" spans="1:12" ht="15" x14ac:dyDescent="0.25">
      <c r="A271" s="290" t="s">
        <v>425</v>
      </c>
      <c r="B271" s="287" t="s">
        <v>109</v>
      </c>
      <c r="C271" s="287" t="s">
        <v>93</v>
      </c>
      <c r="D271" s="287" t="s">
        <v>556</v>
      </c>
      <c r="E271" s="287" t="s">
        <v>426</v>
      </c>
      <c r="F271" s="288">
        <v>26800</v>
      </c>
      <c r="G271" s="330"/>
      <c r="H271" s="288"/>
      <c r="I271" s="288">
        <v>50000</v>
      </c>
      <c r="J271" s="288">
        <v>0</v>
      </c>
      <c r="K271" s="288">
        <f t="shared" ref="K271:L271" si="74">K272+K273+K280</f>
        <v>345000</v>
      </c>
      <c r="L271" s="288">
        <f t="shared" si="74"/>
        <v>345000</v>
      </c>
    </row>
    <row r="272" spans="1:12" ht="15" hidden="1" x14ac:dyDescent="0.25">
      <c r="A272" s="289" t="s">
        <v>428</v>
      </c>
      <c r="B272" s="281" t="s">
        <v>109</v>
      </c>
      <c r="C272" s="287" t="s">
        <v>93</v>
      </c>
      <c r="D272" s="287" t="s">
        <v>637</v>
      </c>
      <c r="E272" s="287" t="s">
        <v>426</v>
      </c>
      <c r="F272" s="288">
        <v>280000</v>
      </c>
      <c r="G272" s="335"/>
      <c r="H272" s="284"/>
      <c r="I272" s="284"/>
      <c r="J272" s="284"/>
      <c r="K272" s="288">
        <v>280000</v>
      </c>
      <c r="L272" s="288">
        <v>280000</v>
      </c>
    </row>
    <row r="273" spans="1:12" ht="15" hidden="1" x14ac:dyDescent="0.25">
      <c r="A273" s="289" t="s">
        <v>429</v>
      </c>
      <c r="B273" s="281" t="s">
        <v>109</v>
      </c>
      <c r="C273" s="287" t="s">
        <v>93</v>
      </c>
      <c r="D273" s="287" t="s">
        <v>675</v>
      </c>
      <c r="E273" s="287" t="s">
        <v>426</v>
      </c>
      <c r="F273" s="288">
        <v>30000</v>
      </c>
      <c r="G273" s="330"/>
      <c r="H273" s="288"/>
      <c r="I273" s="288"/>
      <c r="J273" s="288"/>
      <c r="K273" s="288">
        <v>30000</v>
      </c>
      <c r="L273" s="288">
        <v>30000</v>
      </c>
    </row>
    <row r="274" spans="1:12" ht="26.25" hidden="1" x14ac:dyDescent="0.25">
      <c r="A274" s="294" t="s">
        <v>436</v>
      </c>
      <c r="B274" s="281" t="s">
        <v>109</v>
      </c>
      <c r="C274" s="287" t="s">
        <v>93</v>
      </c>
      <c r="D274" s="287" t="s">
        <v>676</v>
      </c>
      <c r="E274" s="291" t="s">
        <v>426</v>
      </c>
      <c r="F274" s="288"/>
      <c r="G274" s="330"/>
      <c r="H274" s="288"/>
      <c r="I274" s="288"/>
      <c r="J274" s="288"/>
      <c r="K274" s="288"/>
      <c r="L274" s="288"/>
    </row>
    <row r="275" spans="1:12" ht="25.5" hidden="1" x14ac:dyDescent="0.25">
      <c r="A275" s="314" t="s">
        <v>562</v>
      </c>
      <c r="B275" s="281" t="s">
        <v>109</v>
      </c>
      <c r="C275" s="281" t="s">
        <v>93</v>
      </c>
      <c r="D275" s="287" t="s">
        <v>677</v>
      </c>
      <c r="E275" s="281"/>
      <c r="F275" s="284">
        <f t="shared" ref="F275:F310" si="75">F276</f>
        <v>35000</v>
      </c>
      <c r="G275" s="330"/>
      <c r="H275" s="329"/>
      <c r="I275" s="329"/>
      <c r="J275" s="329"/>
      <c r="K275" s="284">
        <f t="shared" ref="K275:L309" si="76">K276</f>
        <v>35000</v>
      </c>
      <c r="L275" s="284">
        <f t="shared" si="76"/>
        <v>35000</v>
      </c>
    </row>
    <row r="276" spans="1:12" ht="63.75" hidden="1" x14ac:dyDescent="0.25">
      <c r="A276" s="308" t="s">
        <v>472</v>
      </c>
      <c r="B276" s="281" t="s">
        <v>109</v>
      </c>
      <c r="C276" s="281" t="s">
        <v>93</v>
      </c>
      <c r="D276" s="287" t="s">
        <v>678</v>
      </c>
      <c r="E276" s="281"/>
      <c r="F276" s="284">
        <f t="shared" si="75"/>
        <v>35000</v>
      </c>
      <c r="G276" s="335"/>
      <c r="H276" s="284"/>
      <c r="I276" s="284"/>
      <c r="J276" s="284"/>
      <c r="K276" s="284">
        <f t="shared" si="76"/>
        <v>35000</v>
      </c>
      <c r="L276" s="284">
        <f t="shared" si="76"/>
        <v>35000</v>
      </c>
    </row>
    <row r="277" spans="1:12" ht="25.5" hidden="1" x14ac:dyDescent="0.25">
      <c r="A277" s="309" t="s">
        <v>535</v>
      </c>
      <c r="B277" s="281" t="s">
        <v>109</v>
      </c>
      <c r="C277" s="281" t="s">
        <v>93</v>
      </c>
      <c r="D277" s="287" t="s">
        <v>679</v>
      </c>
      <c r="E277" s="281" t="s">
        <v>239</v>
      </c>
      <c r="F277" s="284">
        <f t="shared" si="75"/>
        <v>35000</v>
      </c>
      <c r="G277" s="335"/>
      <c r="H277" s="284"/>
      <c r="I277" s="284"/>
      <c r="J277" s="284"/>
      <c r="K277" s="284">
        <f t="shared" si="76"/>
        <v>35000</v>
      </c>
      <c r="L277" s="284">
        <f t="shared" si="76"/>
        <v>35000</v>
      </c>
    </row>
    <row r="278" spans="1:12" ht="25.5" hidden="1" x14ac:dyDescent="0.25">
      <c r="A278" s="309" t="s">
        <v>467</v>
      </c>
      <c r="B278" s="281" t="s">
        <v>109</v>
      </c>
      <c r="C278" s="281" t="s">
        <v>93</v>
      </c>
      <c r="D278" s="287" t="s">
        <v>680</v>
      </c>
      <c r="E278" s="281" t="s">
        <v>468</v>
      </c>
      <c r="F278" s="284">
        <f t="shared" si="75"/>
        <v>35000</v>
      </c>
      <c r="G278" s="335"/>
      <c r="H278" s="284"/>
      <c r="I278" s="284"/>
      <c r="J278" s="284"/>
      <c r="K278" s="284">
        <f t="shared" si="76"/>
        <v>35000</v>
      </c>
      <c r="L278" s="284">
        <f t="shared" si="76"/>
        <v>35000</v>
      </c>
    </row>
    <row r="279" spans="1:12" ht="15" hidden="1" x14ac:dyDescent="0.25">
      <c r="A279" s="297" t="s">
        <v>425</v>
      </c>
      <c r="B279" s="281" t="s">
        <v>109</v>
      </c>
      <c r="C279" s="281" t="s">
        <v>93</v>
      </c>
      <c r="D279" s="287" t="s">
        <v>681</v>
      </c>
      <c r="E279" s="281" t="s">
        <v>426</v>
      </c>
      <c r="F279" s="284">
        <f t="shared" si="75"/>
        <v>35000</v>
      </c>
      <c r="G279" s="335"/>
      <c r="H279" s="284"/>
      <c r="I279" s="284">
        <v>50000</v>
      </c>
      <c r="J279" s="284">
        <v>0</v>
      </c>
      <c r="K279" s="284">
        <f t="shared" si="76"/>
        <v>35000</v>
      </c>
      <c r="L279" s="284">
        <f t="shared" si="76"/>
        <v>35000</v>
      </c>
    </row>
    <row r="280" spans="1:12" ht="15" hidden="1" x14ac:dyDescent="0.25">
      <c r="A280" s="289" t="s">
        <v>431</v>
      </c>
      <c r="B280" s="281" t="s">
        <v>109</v>
      </c>
      <c r="C280" s="287" t="s">
        <v>93</v>
      </c>
      <c r="D280" s="287" t="s">
        <v>682</v>
      </c>
      <c r="E280" s="287" t="s">
        <v>426</v>
      </c>
      <c r="F280" s="288">
        <v>35000</v>
      </c>
      <c r="G280" s="330"/>
      <c r="H280" s="288"/>
      <c r="I280" s="288"/>
      <c r="J280" s="288"/>
      <c r="K280" s="288">
        <v>35000</v>
      </c>
      <c r="L280" s="288">
        <v>35000</v>
      </c>
    </row>
    <row r="281" spans="1:12" ht="15" x14ac:dyDescent="0.25">
      <c r="A281" s="289" t="s">
        <v>673</v>
      </c>
      <c r="B281" s="281" t="s">
        <v>109</v>
      </c>
      <c r="C281" s="287" t="s">
        <v>93</v>
      </c>
      <c r="D281" s="287" t="s">
        <v>683</v>
      </c>
      <c r="E281" s="287" t="s">
        <v>674</v>
      </c>
      <c r="F281" s="288">
        <v>150000</v>
      </c>
      <c r="G281" s="330"/>
      <c r="H281" s="288"/>
      <c r="I281" s="288"/>
      <c r="J281" s="288"/>
      <c r="K281" s="288"/>
      <c r="L281" s="288"/>
    </row>
    <row r="282" spans="1:12" ht="26.25" x14ac:dyDescent="0.25">
      <c r="A282" s="344" t="s">
        <v>557</v>
      </c>
      <c r="B282" s="281" t="s">
        <v>109</v>
      </c>
      <c r="C282" s="281" t="s">
        <v>93</v>
      </c>
      <c r="D282" s="281" t="s">
        <v>558</v>
      </c>
      <c r="E282" s="287"/>
      <c r="F282" s="284">
        <f>F283</f>
        <v>663400</v>
      </c>
      <c r="G282" s="335"/>
      <c r="H282" s="284"/>
      <c r="I282" s="284"/>
      <c r="J282" s="284"/>
      <c r="K282" s="284">
        <f t="shared" ref="K282:L282" si="77">K283</f>
        <v>360400</v>
      </c>
      <c r="L282" s="284">
        <f t="shared" si="77"/>
        <v>360400</v>
      </c>
    </row>
    <row r="283" spans="1:12" ht="26.25" x14ac:dyDescent="0.25">
      <c r="A283" s="294" t="s">
        <v>657</v>
      </c>
      <c r="B283" s="287" t="s">
        <v>109</v>
      </c>
      <c r="C283" s="287" t="s">
        <v>93</v>
      </c>
      <c r="D283" s="287" t="s">
        <v>559</v>
      </c>
      <c r="E283" s="287"/>
      <c r="F283" s="288">
        <f>F284+F291</f>
        <v>663400</v>
      </c>
      <c r="G283" s="330"/>
      <c r="H283" s="288"/>
      <c r="I283" s="288"/>
      <c r="J283" s="288"/>
      <c r="K283" s="288">
        <f t="shared" ref="K283:L283" si="78">K284+K291</f>
        <v>360400</v>
      </c>
      <c r="L283" s="288">
        <f t="shared" si="78"/>
        <v>360400</v>
      </c>
    </row>
    <row r="284" spans="1:12" ht="51" hidden="1" x14ac:dyDescent="0.25">
      <c r="A284" s="286" t="s">
        <v>235</v>
      </c>
      <c r="B284" s="287" t="s">
        <v>109</v>
      </c>
      <c r="C284" s="287" t="s">
        <v>93</v>
      </c>
      <c r="D284" s="287" t="s">
        <v>560</v>
      </c>
      <c r="E284" s="287" t="s">
        <v>237</v>
      </c>
      <c r="F284" s="288">
        <f>F285</f>
        <v>373400</v>
      </c>
      <c r="G284" s="330"/>
      <c r="H284" s="288"/>
      <c r="I284" s="288"/>
      <c r="J284" s="288"/>
      <c r="K284" s="288">
        <f t="shared" ref="K284:L284" si="79">K285</f>
        <v>265400</v>
      </c>
      <c r="L284" s="288">
        <f t="shared" si="79"/>
        <v>265400</v>
      </c>
    </row>
    <row r="285" spans="1:12" ht="15" x14ac:dyDescent="0.25">
      <c r="A285" s="286" t="s">
        <v>500</v>
      </c>
      <c r="B285" s="287" t="s">
        <v>109</v>
      </c>
      <c r="C285" s="287" t="s">
        <v>93</v>
      </c>
      <c r="D285" s="287" t="s">
        <v>560</v>
      </c>
      <c r="E285" s="287" t="s">
        <v>501</v>
      </c>
      <c r="F285" s="288">
        <f>F286+F289</f>
        <v>373400</v>
      </c>
      <c r="G285" s="330"/>
      <c r="H285" s="288"/>
      <c r="I285" s="288"/>
      <c r="J285" s="288"/>
      <c r="K285" s="288">
        <f t="shared" ref="K285:L285" si="80">K286+K289</f>
        <v>265400</v>
      </c>
      <c r="L285" s="288">
        <f t="shared" si="80"/>
        <v>265400</v>
      </c>
    </row>
    <row r="286" spans="1:12" ht="15" x14ac:dyDescent="0.25">
      <c r="A286" s="286" t="s">
        <v>502</v>
      </c>
      <c r="B286" s="287" t="s">
        <v>109</v>
      </c>
      <c r="C286" s="287" t="s">
        <v>93</v>
      </c>
      <c r="D286" s="287" t="s">
        <v>560</v>
      </c>
      <c r="E286" s="287" t="s">
        <v>503</v>
      </c>
      <c r="F286" s="288">
        <v>286800</v>
      </c>
      <c r="G286" s="330"/>
      <c r="H286" s="288"/>
      <c r="I286" s="288"/>
      <c r="J286" s="288"/>
      <c r="K286" s="288">
        <f t="shared" ref="K286:L286" si="81">K287+K288</f>
        <v>205000</v>
      </c>
      <c r="L286" s="288">
        <f t="shared" si="81"/>
        <v>205000</v>
      </c>
    </row>
    <row r="287" spans="1:12" ht="15" hidden="1" x14ac:dyDescent="0.25">
      <c r="A287" s="289" t="s">
        <v>408</v>
      </c>
      <c r="B287" s="287" t="s">
        <v>109</v>
      </c>
      <c r="C287" s="287" t="s">
        <v>93</v>
      </c>
      <c r="D287" s="287" t="s">
        <v>560</v>
      </c>
      <c r="E287" s="287" t="s">
        <v>503</v>
      </c>
      <c r="F287" s="288">
        <v>217266.94</v>
      </c>
      <c r="G287" s="346"/>
      <c r="H287" s="347"/>
      <c r="I287" s="347"/>
      <c r="J287" s="347"/>
      <c r="K287" s="288">
        <v>200000</v>
      </c>
      <c r="L287" s="288">
        <v>200000</v>
      </c>
    </row>
    <row r="288" spans="1:12" ht="25.5" hidden="1" x14ac:dyDescent="0.25">
      <c r="A288" s="290" t="s">
        <v>409</v>
      </c>
      <c r="B288" s="287" t="s">
        <v>109</v>
      </c>
      <c r="C288" s="287" t="s">
        <v>93</v>
      </c>
      <c r="D288" s="287" t="s">
        <v>560</v>
      </c>
      <c r="E288" s="291" t="s">
        <v>503</v>
      </c>
      <c r="F288" s="292">
        <v>5000</v>
      </c>
      <c r="G288" s="291"/>
      <c r="H288" s="307"/>
      <c r="I288" s="332"/>
      <c r="J288" s="288"/>
      <c r="K288" s="292">
        <v>5000</v>
      </c>
      <c r="L288" s="292">
        <v>5000</v>
      </c>
    </row>
    <row r="289" spans="1:12" ht="27.75" customHeight="1" x14ac:dyDescent="0.25">
      <c r="A289" s="286" t="s">
        <v>504</v>
      </c>
      <c r="B289" s="287" t="s">
        <v>109</v>
      </c>
      <c r="C289" s="287" t="s">
        <v>93</v>
      </c>
      <c r="D289" s="287" t="s">
        <v>560</v>
      </c>
      <c r="E289" s="291" t="s">
        <v>505</v>
      </c>
      <c r="F289" s="292">
        <v>86600</v>
      </c>
      <c r="G289" s="291"/>
      <c r="H289" s="307"/>
      <c r="I289" s="332"/>
      <c r="J289" s="288"/>
      <c r="K289" s="292">
        <f t="shared" ref="K289:L289" si="82">K290</f>
        <v>60400</v>
      </c>
      <c r="L289" s="292">
        <f t="shared" si="82"/>
        <v>60400</v>
      </c>
    </row>
    <row r="290" spans="1:12" ht="15" hidden="1" x14ac:dyDescent="0.25">
      <c r="A290" s="289" t="s">
        <v>418</v>
      </c>
      <c r="B290" s="287" t="s">
        <v>109</v>
      </c>
      <c r="C290" s="287" t="s">
        <v>93</v>
      </c>
      <c r="D290" s="287" t="s">
        <v>560</v>
      </c>
      <c r="E290" s="287" t="s">
        <v>505</v>
      </c>
      <c r="F290" s="288">
        <v>70450</v>
      </c>
      <c r="G290" s="346"/>
      <c r="H290" s="347"/>
      <c r="I290" s="347"/>
      <c r="J290" s="347"/>
      <c r="K290" s="288">
        <v>60400</v>
      </c>
      <c r="L290" s="288">
        <v>60400</v>
      </c>
    </row>
    <row r="291" spans="1:12" ht="38.25" hidden="1" x14ac:dyDescent="0.25">
      <c r="A291" s="289" t="s">
        <v>183</v>
      </c>
      <c r="B291" s="287" t="s">
        <v>109</v>
      </c>
      <c r="C291" s="287" t="s">
        <v>93</v>
      </c>
      <c r="D291" s="287" t="s">
        <v>561</v>
      </c>
      <c r="E291" s="287"/>
      <c r="F291" s="288">
        <f>F292</f>
        <v>290000</v>
      </c>
      <c r="G291" s="346"/>
      <c r="H291" s="347"/>
      <c r="I291" s="347"/>
      <c r="J291" s="347"/>
      <c r="K291" s="288">
        <f t="shared" ref="K291:L293" si="83">K292</f>
        <v>95000</v>
      </c>
      <c r="L291" s="288">
        <f t="shared" si="83"/>
        <v>95000</v>
      </c>
    </row>
    <row r="292" spans="1:12" ht="25.5" x14ac:dyDescent="0.25">
      <c r="A292" s="299" t="s">
        <v>466</v>
      </c>
      <c r="B292" s="287" t="s">
        <v>109</v>
      </c>
      <c r="C292" s="287" t="s">
        <v>93</v>
      </c>
      <c r="D292" s="287" t="s">
        <v>561</v>
      </c>
      <c r="E292" s="287" t="s">
        <v>239</v>
      </c>
      <c r="F292" s="288">
        <v>290000</v>
      </c>
      <c r="G292" s="330"/>
      <c r="H292" s="288"/>
      <c r="I292" s="288"/>
      <c r="J292" s="288"/>
      <c r="K292" s="288">
        <f t="shared" si="83"/>
        <v>95000</v>
      </c>
      <c r="L292" s="288">
        <f t="shared" si="83"/>
        <v>95000</v>
      </c>
    </row>
    <row r="293" spans="1:12" ht="25.5" hidden="1" x14ac:dyDescent="0.25">
      <c r="A293" s="299" t="s">
        <v>467</v>
      </c>
      <c r="B293" s="287" t="s">
        <v>109</v>
      </c>
      <c r="C293" s="287" t="s">
        <v>93</v>
      </c>
      <c r="D293" s="287" t="s">
        <v>561</v>
      </c>
      <c r="E293" s="287" t="s">
        <v>468</v>
      </c>
      <c r="F293" s="288">
        <f>F294</f>
        <v>60000</v>
      </c>
      <c r="G293" s="330"/>
      <c r="H293" s="288"/>
      <c r="I293" s="288"/>
      <c r="J293" s="288"/>
      <c r="K293" s="288">
        <f t="shared" si="83"/>
        <v>95000</v>
      </c>
      <c r="L293" s="288">
        <f t="shared" si="83"/>
        <v>95000</v>
      </c>
    </row>
    <row r="294" spans="1:12" ht="15" x14ac:dyDescent="0.25">
      <c r="A294" s="290" t="s">
        <v>425</v>
      </c>
      <c r="B294" s="287" t="s">
        <v>109</v>
      </c>
      <c r="C294" s="287" t="s">
        <v>93</v>
      </c>
      <c r="D294" s="287" t="s">
        <v>561</v>
      </c>
      <c r="E294" s="287" t="s">
        <v>426</v>
      </c>
      <c r="F294" s="288">
        <v>60000</v>
      </c>
      <c r="G294" s="346"/>
      <c r="H294" s="347"/>
      <c r="I294" s="347"/>
      <c r="J294" s="347"/>
      <c r="K294" s="288">
        <f t="shared" ref="K294:L294" si="84">K295+K296+K299</f>
        <v>95000</v>
      </c>
      <c r="L294" s="288">
        <f t="shared" si="84"/>
        <v>95000</v>
      </c>
    </row>
    <row r="295" spans="1:12" ht="15" hidden="1" x14ac:dyDescent="0.25">
      <c r="A295" s="289" t="s">
        <v>430</v>
      </c>
      <c r="B295" s="281" t="s">
        <v>109</v>
      </c>
      <c r="C295" s="287" t="s">
        <v>93</v>
      </c>
      <c r="D295" s="287" t="s">
        <v>561</v>
      </c>
      <c r="E295" s="287" t="s">
        <v>426</v>
      </c>
      <c r="F295" s="288">
        <v>5000</v>
      </c>
      <c r="G295" s="330"/>
      <c r="H295" s="288"/>
      <c r="I295" s="288"/>
      <c r="J295" s="288"/>
      <c r="K295" s="288">
        <v>5000</v>
      </c>
      <c r="L295" s="288">
        <v>5000</v>
      </c>
    </row>
    <row r="296" spans="1:12" ht="15" hidden="1" x14ac:dyDescent="0.25">
      <c r="A296" s="289" t="s">
        <v>432</v>
      </c>
      <c r="B296" s="287" t="s">
        <v>109</v>
      </c>
      <c r="C296" s="287" t="s">
        <v>93</v>
      </c>
      <c r="D296" s="287" t="s">
        <v>561</v>
      </c>
      <c r="E296" s="287" t="s">
        <v>426</v>
      </c>
      <c r="F296" s="288">
        <v>100000</v>
      </c>
      <c r="G296" s="328"/>
      <c r="H296" s="329"/>
      <c r="I296" s="329"/>
      <c r="J296" s="329"/>
      <c r="K296" s="288">
        <v>70000</v>
      </c>
      <c r="L296" s="288">
        <v>70000</v>
      </c>
    </row>
    <row r="297" spans="1:12" ht="15" hidden="1" x14ac:dyDescent="0.25">
      <c r="A297" s="289" t="s">
        <v>518</v>
      </c>
      <c r="B297" s="287" t="s">
        <v>109</v>
      </c>
      <c r="C297" s="287" t="s">
        <v>93</v>
      </c>
      <c r="D297" s="287" t="s">
        <v>561</v>
      </c>
      <c r="E297" s="287" t="s">
        <v>426</v>
      </c>
      <c r="F297" s="284"/>
      <c r="G297" s="328"/>
      <c r="H297" s="329"/>
      <c r="I297" s="329"/>
      <c r="J297" s="329"/>
      <c r="K297" s="284"/>
      <c r="L297" s="284"/>
    </row>
    <row r="298" spans="1:12" ht="15" hidden="1" x14ac:dyDescent="0.25">
      <c r="A298" s="293" t="s">
        <v>433</v>
      </c>
      <c r="B298" s="287" t="s">
        <v>109</v>
      </c>
      <c r="C298" s="287" t="s">
        <v>93</v>
      </c>
      <c r="D298" s="287" t="s">
        <v>561</v>
      </c>
      <c r="E298" s="287" t="s">
        <v>426</v>
      </c>
      <c r="F298" s="288"/>
      <c r="G298" s="330"/>
      <c r="H298" s="288"/>
      <c r="I298" s="288"/>
      <c r="J298" s="288"/>
      <c r="K298" s="288"/>
      <c r="L298" s="288"/>
    </row>
    <row r="299" spans="1:12" ht="15" hidden="1" x14ac:dyDescent="0.25">
      <c r="A299" s="294" t="s">
        <v>435</v>
      </c>
      <c r="B299" s="287" t="s">
        <v>109</v>
      </c>
      <c r="C299" s="287" t="s">
        <v>93</v>
      </c>
      <c r="D299" s="287" t="s">
        <v>561</v>
      </c>
      <c r="E299" s="291" t="s">
        <v>426</v>
      </c>
      <c r="F299" s="288">
        <v>50000</v>
      </c>
      <c r="G299" s="330"/>
      <c r="H299" s="288"/>
      <c r="I299" s="288"/>
      <c r="J299" s="288"/>
      <c r="K299" s="288">
        <v>20000</v>
      </c>
      <c r="L299" s="288">
        <v>20000</v>
      </c>
    </row>
    <row r="300" spans="1:12" ht="25.5" x14ac:dyDescent="0.25">
      <c r="A300" s="314" t="s">
        <v>565</v>
      </c>
      <c r="B300" s="281" t="s">
        <v>109</v>
      </c>
      <c r="C300" s="281" t="s">
        <v>93</v>
      </c>
      <c r="D300" s="281" t="s">
        <v>566</v>
      </c>
      <c r="E300" s="281"/>
      <c r="F300" s="284">
        <f t="shared" si="75"/>
        <v>15000</v>
      </c>
      <c r="G300" s="330"/>
      <c r="H300" s="347"/>
      <c r="I300" s="347"/>
      <c r="J300" s="347"/>
      <c r="K300" s="288">
        <f t="shared" si="76"/>
        <v>3000</v>
      </c>
      <c r="L300" s="288">
        <f t="shared" si="76"/>
        <v>3000</v>
      </c>
    </row>
    <row r="301" spans="1:12" ht="63.75" x14ac:dyDescent="0.25">
      <c r="A301" s="301" t="s">
        <v>653</v>
      </c>
      <c r="B301" s="287" t="s">
        <v>109</v>
      </c>
      <c r="C301" s="287" t="s">
        <v>93</v>
      </c>
      <c r="D301" s="287" t="s">
        <v>567</v>
      </c>
      <c r="E301" s="287"/>
      <c r="F301" s="288">
        <f t="shared" si="75"/>
        <v>15000</v>
      </c>
      <c r="G301" s="330"/>
      <c r="H301" s="288"/>
      <c r="I301" s="288"/>
      <c r="J301" s="288"/>
      <c r="K301" s="288">
        <f t="shared" si="76"/>
        <v>3000</v>
      </c>
      <c r="L301" s="288">
        <f t="shared" si="76"/>
        <v>3000</v>
      </c>
    </row>
    <row r="302" spans="1:12" ht="25.5" x14ac:dyDescent="0.25">
      <c r="A302" s="299" t="s">
        <v>466</v>
      </c>
      <c r="B302" s="287" t="s">
        <v>109</v>
      </c>
      <c r="C302" s="287" t="s">
        <v>93</v>
      </c>
      <c r="D302" s="287" t="s">
        <v>567</v>
      </c>
      <c r="E302" s="287" t="s">
        <v>239</v>
      </c>
      <c r="F302" s="288">
        <f t="shared" si="75"/>
        <v>15000</v>
      </c>
      <c r="G302" s="330"/>
      <c r="H302" s="288"/>
      <c r="I302" s="288"/>
      <c r="J302" s="288"/>
      <c r="K302" s="288">
        <f t="shared" si="76"/>
        <v>3000</v>
      </c>
      <c r="L302" s="288">
        <f t="shared" si="76"/>
        <v>3000</v>
      </c>
    </row>
    <row r="303" spans="1:12" ht="25.5" hidden="1" x14ac:dyDescent="0.25">
      <c r="A303" s="299" t="s">
        <v>467</v>
      </c>
      <c r="B303" s="287" t="s">
        <v>109</v>
      </c>
      <c r="C303" s="287" t="s">
        <v>93</v>
      </c>
      <c r="D303" s="287" t="s">
        <v>567</v>
      </c>
      <c r="E303" s="287" t="s">
        <v>468</v>
      </c>
      <c r="F303" s="288">
        <f t="shared" si="75"/>
        <v>15000</v>
      </c>
      <c r="G303" s="330"/>
      <c r="H303" s="288"/>
      <c r="I303" s="288"/>
      <c r="J303" s="288"/>
      <c r="K303" s="288">
        <f t="shared" si="76"/>
        <v>3000</v>
      </c>
      <c r="L303" s="288">
        <f t="shared" si="76"/>
        <v>3000</v>
      </c>
    </row>
    <row r="304" spans="1:12" ht="15" x14ac:dyDescent="0.25">
      <c r="A304" s="290" t="s">
        <v>425</v>
      </c>
      <c r="B304" s="287" t="s">
        <v>109</v>
      </c>
      <c r="C304" s="287" t="s">
        <v>93</v>
      </c>
      <c r="D304" s="287" t="s">
        <v>567</v>
      </c>
      <c r="E304" s="287" t="s">
        <v>426</v>
      </c>
      <c r="F304" s="288">
        <v>15000</v>
      </c>
      <c r="G304" s="330"/>
      <c r="H304" s="288"/>
      <c r="I304" s="288">
        <v>50000</v>
      </c>
      <c r="J304" s="288">
        <v>0</v>
      </c>
      <c r="K304" s="288">
        <f t="shared" si="76"/>
        <v>3000</v>
      </c>
      <c r="L304" s="288">
        <f t="shared" si="76"/>
        <v>3000</v>
      </c>
    </row>
    <row r="305" spans="1:12" ht="15" hidden="1" x14ac:dyDescent="0.25">
      <c r="A305" s="289" t="s">
        <v>431</v>
      </c>
      <c r="B305" s="281" t="s">
        <v>109</v>
      </c>
      <c r="C305" s="287" t="s">
        <v>93</v>
      </c>
      <c r="D305" s="287" t="s">
        <v>567</v>
      </c>
      <c r="E305" s="287" t="s">
        <v>426</v>
      </c>
      <c r="F305" s="288">
        <v>3000</v>
      </c>
      <c r="G305" s="330"/>
      <c r="H305" s="288"/>
      <c r="I305" s="288"/>
      <c r="J305" s="288"/>
      <c r="K305" s="288">
        <v>3000</v>
      </c>
      <c r="L305" s="288">
        <v>3000</v>
      </c>
    </row>
    <row r="306" spans="1:12" ht="25.5" hidden="1" x14ac:dyDescent="0.25">
      <c r="A306" s="314" t="s">
        <v>568</v>
      </c>
      <c r="B306" s="281" t="s">
        <v>109</v>
      </c>
      <c r="C306" s="281" t="s">
        <v>93</v>
      </c>
      <c r="D306" s="281" t="s">
        <v>569</v>
      </c>
      <c r="E306" s="281"/>
      <c r="F306" s="284">
        <f t="shared" si="75"/>
        <v>0</v>
      </c>
      <c r="G306" s="330"/>
      <c r="H306" s="329"/>
      <c r="I306" s="329"/>
      <c r="J306" s="329"/>
      <c r="K306" s="284">
        <f t="shared" si="76"/>
        <v>0</v>
      </c>
      <c r="L306" s="284">
        <f t="shared" si="76"/>
        <v>0</v>
      </c>
    </row>
    <row r="307" spans="1:12" ht="63.75" hidden="1" x14ac:dyDescent="0.25">
      <c r="A307" s="308" t="s">
        <v>653</v>
      </c>
      <c r="B307" s="281" t="s">
        <v>109</v>
      </c>
      <c r="C307" s="281" t="s">
        <v>93</v>
      </c>
      <c r="D307" s="281" t="s">
        <v>570</v>
      </c>
      <c r="E307" s="281"/>
      <c r="F307" s="284">
        <f t="shared" si="75"/>
        <v>0</v>
      </c>
      <c r="G307" s="335"/>
      <c r="H307" s="284"/>
      <c r="I307" s="284"/>
      <c r="J307" s="284"/>
      <c r="K307" s="284">
        <f t="shared" si="76"/>
        <v>0</v>
      </c>
      <c r="L307" s="284">
        <f t="shared" si="76"/>
        <v>0</v>
      </c>
    </row>
    <row r="308" spans="1:12" ht="25.5" hidden="1" x14ac:dyDescent="0.25">
      <c r="A308" s="309" t="s">
        <v>535</v>
      </c>
      <c r="B308" s="281" t="s">
        <v>109</v>
      </c>
      <c r="C308" s="281" t="s">
        <v>93</v>
      </c>
      <c r="D308" s="281" t="s">
        <v>570</v>
      </c>
      <c r="E308" s="281" t="s">
        <v>239</v>
      </c>
      <c r="F308" s="284">
        <f t="shared" si="75"/>
        <v>0</v>
      </c>
      <c r="G308" s="335"/>
      <c r="H308" s="284"/>
      <c r="I308" s="284"/>
      <c r="J308" s="284"/>
      <c r="K308" s="284">
        <f t="shared" si="76"/>
        <v>0</v>
      </c>
      <c r="L308" s="284">
        <f t="shared" si="76"/>
        <v>0</v>
      </c>
    </row>
    <row r="309" spans="1:12" ht="25.5" hidden="1" x14ac:dyDescent="0.25">
      <c r="A309" s="309" t="s">
        <v>467</v>
      </c>
      <c r="B309" s="281" t="s">
        <v>109</v>
      </c>
      <c r="C309" s="281" t="s">
        <v>93</v>
      </c>
      <c r="D309" s="281" t="s">
        <v>570</v>
      </c>
      <c r="E309" s="281" t="s">
        <v>468</v>
      </c>
      <c r="F309" s="284">
        <f t="shared" si="75"/>
        <v>0</v>
      </c>
      <c r="G309" s="335"/>
      <c r="H309" s="284"/>
      <c r="I309" s="284"/>
      <c r="J309" s="284"/>
      <c r="K309" s="284">
        <f t="shared" si="76"/>
        <v>0</v>
      </c>
      <c r="L309" s="284">
        <f t="shared" si="76"/>
        <v>0</v>
      </c>
    </row>
    <row r="310" spans="1:12" ht="15" hidden="1" x14ac:dyDescent="0.25">
      <c r="A310" s="297" t="s">
        <v>425</v>
      </c>
      <c r="B310" s="281" t="s">
        <v>109</v>
      </c>
      <c r="C310" s="281" t="s">
        <v>93</v>
      </c>
      <c r="D310" s="281" t="s">
        <v>570</v>
      </c>
      <c r="E310" s="281" t="s">
        <v>426</v>
      </c>
      <c r="F310" s="284">
        <f t="shared" si="75"/>
        <v>0</v>
      </c>
      <c r="G310" s="335"/>
      <c r="H310" s="284"/>
      <c r="I310" s="284">
        <v>50000</v>
      </c>
      <c r="J310" s="284">
        <v>0</v>
      </c>
      <c r="K310" s="284">
        <f t="shared" ref="K310:L310" si="85">K311</f>
        <v>0</v>
      </c>
      <c r="L310" s="284">
        <f t="shared" si="85"/>
        <v>0</v>
      </c>
    </row>
    <row r="311" spans="1:12" ht="15" hidden="1" x14ac:dyDescent="0.25">
      <c r="A311" s="289" t="s">
        <v>430</v>
      </c>
      <c r="B311" s="281" t="s">
        <v>109</v>
      </c>
      <c r="C311" s="287" t="s">
        <v>93</v>
      </c>
      <c r="D311" s="287" t="s">
        <v>570</v>
      </c>
      <c r="E311" s="287" t="s">
        <v>426</v>
      </c>
      <c r="F311" s="288"/>
      <c r="G311" s="330"/>
      <c r="H311" s="288"/>
      <c r="I311" s="288"/>
      <c r="J311" s="288"/>
      <c r="K311" s="288"/>
      <c r="L311" s="288"/>
    </row>
    <row r="312" spans="1:12" ht="15" hidden="1" x14ac:dyDescent="0.25">
      <c r="A312" s="289" t="s">
        <v>518</v>
      </c>
      <c r="B312" s="281" t="s">
        <v>109</v>
      </c>
      <c r="C312" s="287" t="s">
        <v>93</v>
      </c>
      <c r="D312" s="287" t="s">
        <v>571</v>
      </c>
      <c r="E312" s="287" t="s">
        <v>426</v>
      </c>
      <c r="F312" s="288">
        <v>50000</v>
      </c>
      <c r="G312" s="330"/>
      <c r="H312" s="288"/>
      <c r="I312" s="288"/>
      <c r="J312" s="288"/>
      <c r="K312" s="288"/>
      <c r="L312" s="288"/>
    </row>
    <row r="313" spans="1:12" ht="26.25" x14ac:dyDescent="0.25">
      <c r="A313" s="305" t="s">
        <v>511</v>
      </c>
      <c r="B313" s="281" t="s">
        <v>109</v>
      </c>
      <c r="C313" s="281" t="s">
        <v>93</v>
      </c>
      <c r="D313" s="306" t="s">
        <v>512</v>
      </c>
      <c r="E313" s="287"/>
      <c r="F313" s="284">
        <f t="shared" ref="F313:F318" si="86">F314</f>
        <v>312577.33</v>
      </c>
      <c r="G313" s="335"/>
      <c r="H313" s="284"/>
      <c r="I313" s="284"/>
      <c r="J313" s="284"/>
      <c r="K313" s="284">
        <f t="shared" ref="K313:L319" si="87">K314</f>
        <v>443144</v>
      </c>
      <c r="L313" s="284">
        <f t="shared" si="87"/>
        <v>443144</v>
      </c>
    </row>
    <row r="314" spans="1:12" ht="26.25" x14ac:dyDescent="0.25">
      <c r="A314" s="305" t="s">
        <v>382</v>
      </c>
      <c r="B314" s="281" t="s">
        <v>109</v>
      </c>
      <c r="C314" s="281" t="s">
        <v>93</v>
      </c>
      <c r="D314" s="306" t="s">
        <v>513</v>
      </c>
      <c r="E314" s="287"/>
      <c r="F314" s="284">
        <f t="shared" si="86"/>
        <v>312577.33</v>
      </c>
      <c r="G314" s="335"/>
      <c r="H314" s="284"/>
      <c r="I314" s="284"/>
      <c r="J314" s="284"/>
      <c r="K314" s="284">
        <f t="shared" si="87"/>
        <v>443144</v>
      </c>
      <c r="L314" s="284">
        <f t="shared" si="87"/>
        <v>443144</v>
      </c>
    </row>
    <row r="315" spans="1:12" ht="26.25" x14ac:dyDescent="0.25">
      <c r="A315" s="312" t="s">
        <v>514</v>
      </c>
      <c r="B315" s="287" t="s">
        <v>109</v>
      </c>
      <c r="C315" s="287" t="s">
        <v>93</v>
      </c>
      <c r="D315" s="315" t="s">
        <v>515</v>
      </c>
      <c r="E315" s="287"/>
      <c r="F315" s="288">
        <f t="shared" si="86"/>
        <v>312577.33</v>
      </c>
      <c r="G315" s="330"/>
      <c r="H315" s="288"/>
      <c r="I315" s="288"/>
      <c r="J315" s="288"/>
      <c r="K315" s="288">
        <f t="shared" si="87"/>
        <v>443144</v>
      </c>
      <c r="L315" s="288">
        <f t="shared" si="87"/>
        <v>443144</v>
      </c>
    </row>
    <row r="316" spans="1:12" ht="15" x14ac:dyDescent="0.25">
      <c r="A316" s="289" t="s">
        <v>516</v>
      </c>
      <c r="B316" s="287" t="s">
        <v>109</v>
      </c>
      <c r="C316" s="287" t="s">
        <v>93</v>
      </c>
      <c r="D316" s="315" t="s">
        <v>517</v>
      </c>
      <c r="E316" s="287"/>
      <c r="F316" s="288">
        <f t="shared" si="86"/>
        <v>312577.33</v>
      </c>
      <c r="G316" s="330"/>
      <c r="H316" s="288"/>
      <c r="I316" s="288"/>
      <c r="J316" s="288"/>
      <c r="K316" s="288">
        <f t="shared" si="87"/>
        <v>443144</v>
      </c>
      <c r="L316" s="288">
        <f t="shared" si="87"/>
        <v>443144</v>
      </c>
    </row>
    <row r="317" spans="1:12" ht="25.5" x14ac:dyDescent="0.25">
      <c r="A317" s="299" t="s">
        <v>466</v>
      </c>
      <c r="B317" s="287" t="s">
        <v>109</v>
      </c>
      <c r="C317" s="287" t="s">
        <v>93</v>
      </c>
      <c r="D317" s="315" t="s">
        <v>517</v>
      </c>
      <c r="E317" s="287" t="s">
        <v>239</v>
      </c>
      <c r="F317" s="288">
        <f t="shared" si="86"/>
        <v>312577.33</v>
      </c>
      <c r="G317" s="330"/>
      <c r="H317" s="288"/>
      <c r="I317" s="288"/>
      <c r="J317" s="288"/>
      <c r="K317" s="288">
        <f t="shared" si="87"/>
        <v>443144</v>
      </c>
      <c r="L317" s="288">
        <f t="shared" si="87"/>
        <v>443144</v>
      </c>
    </row>
    <row r="318" spans="1:12" ht="25.5" hidden="1" x14ac:dyDescent="0.25">
      <c r="A318" s="299" t="s">
        <v>467</v>
      </c>
      <c r="B318" s="287" t="s">
        <v>109</v>
      </c>
      <c r="C318" s="287" t="s">
        <v>93</v>
      </c>
      <c r="D318" s="315" t="s">
        <v>517</v>
      </c>
      <c r="E318" s="287" t="s">
        <v>468</v>
      </c>
      <c r="F318" s="288">
        <f t="shared" si="86"/>
        <v>312577.33</v>
      </c>
      <c r="G318" s="330"/>
      <c r="H318" s="288"/>
      <c r="I318" s="288"/>
      <c r="J318" s="288"/>
      <c r="K318" s="288">
        <f t="shared" si="87"/>
        <v>443144</v>
      </c>
      <c r="L318" s="288">
        <f t="shared" si="87"/>
        <v>443144</v>
      </c>
    </row>
    <row r="319" spans="1:12" ht="15" x14ac:dyDescent="0.25">
      <c r="A319" s="290" t="s">
        <v>425</v>
      </c>
      <c r="B319" s="287" t="s">
        <v>109</v>
      </c>
      <c r="C319" s="287" t="s">
        <v>93</v>
      </c>
      <c r="D319" s="315" t="s">
        <v>517</v>
      </c>
      <c r="E319" s="287" t="s">
        <v>426</v>
      </c>
      <c r="F319" s="288">
        <v>312577.33</v>
      </c>
      <c r="G319" s="330"/>
      <c r="H319" s="288"/>
      <c r="I319" s="288"/>
      <c r="J319" s="288"/>
      <c r="K319" s="288">
        <f t="shared" si="87"/>
        <v>443144</v>
      </c>
      <c r="L319" s="288">
        <f t="shared" si="87"/>
        <v>443144</v>
      </c>
    </row>
    <row r="320" spans="1:12" ht="15" hidden="1" x14ac:dyDescent="0.25">
      <c r="A320" s="289" t="s">
        <v>430</v>
      </c>
      <c r="B320" s="287" t="s">
        <v>109</v>
      </c>
      <c r="C320" s="287" t="s">
        <v>93</v>
      </c>
      <c r="D320" s="315" t="s">
        <v>517</v>
      </c>
      <c r="E320" s="287" t="s">
        <v>426</v>
      </c>
      <c r="F320" s="288">
        <v>443144</v>
      </c>
      <c r="G320" s="330"/>
      <c r="H320" s="288"/>
      <c r="I320" s="288"/>
      <c r="J320" s="288"/>
      <c r="K320" s="288">
        <v>443144</v>
      </c>
      <c r="L320" s="288">
        <v>443144</v>
      </c>
    </row>
    <row r="321" spans="1:12" ht="15" x14ac:dyDescent="0.25">
      <c r="A321" s="283" t="s">
        <v>758</v>
      </c>
      <c r="B321" s="281" t="s">
        <v>109</v>
      </c>
      <c r="C321" s="281" t="s">
        <v>760</v>
      </c>
      <c r="D321" s="315"/>
      <c r="E321" s="287"/>
      <c r="F321" s="284">
        <f>F322</f>
        <v>785158</v>
      </c>
      <c r="G321" s="330"/>
      <c r="H321" s="288"/>
      <c r="I321" s="288"/>
      <c r="J321" s="288"/>
      <c r="K321" s="288"/>
      <c r="L321" s="288"/>
    </row>
    <row r="322" spans="1:12" ht="15" x14ac:dyDescent="0.25">
      <c r="A322" s="283" t="s">
        <v>759</v>
      </c>
      <c r="B322" s="281" t="s">
        <v>109</v>
      </c>
      <c r="C322" s="281" t="s">
        <v>761</v>
      </c>
      <c r="D322" s="315"/>
      <c r="E322" s="287"/>
      <c r="F322" s="284">
        <f>F323</f>
        <v>785158</v>
      </c>
      <c r="G322" s="330"/>
      <c r="H322" s="288"/>
      <c r="I322" s="288"/>
      <c r="J322" s="288"/>
      <c r="K322" s="288"/>
      <c r="L322" s="288"/>
    </row>
    <row r="323" spans="1:12" ht="15" x14ac:dyDescent="0.25">
      <c r="A323" s="283" t="s">
        <v>775</v>
      </c>
      <c r="B323" s="281" t="s">
        <v>109</v>
      </c>
      <c r="C323" s="281" t="s">
        <v>761</v>
      </c>
      <c r="D323" s="306" t="s">
        <v>788</v>
      </c>
      <c r="E323" s="287"/>
      <c r="F323" s="284">
        <f>F325</f>
        <v>785158</v>
      </c>
      <c r="G323" s="330"/>
      <c r="H323" s="288"/>
      <c r="I323" s="288"/>
      <c r="J323" s="288"/>
      <c r="K323" s="288"/>
      <c r="L323" s="288"/>
    </row>
    <row r="324" spans="1:12" ht="25.5" x14ac:dyDescent="0.25">
      <c r="A324" s="283" t="s">
        <v>787</v>
      </c>
      <c r="B324" s="281" t="s">
        <v>109</v>
      </c>
      <c r="C324" s="281" t="s">
        <v>761</v>
      </c>
      <c r="D324" s="306" t="s">
        <v>789</v>
      </c>
      <c r="E324" s="287"/>
      <c r="F324" s="284">
        <f>F325</f>
        <v>785158</v>
      </c>
      <c r="G324" s="330"/>
      <c r="H324" s="288"/>
      <c r="I324" s="288"/>
      <c r="J324" s="288"/>
      <c r="K324" s="288"/>
      <c r="L324" s="288"/>
    </row>
    <row r="325" spans="1:12" ht="44.25" customHeight="1" x14ac:dyDescent="0.25">
      <c r="A325" s="283" t="s">
        <v>776</v>
      </c>
      <c r="B325" s="281" t="s">
        <v>109</v>
      </c>
      <c r="C325" s="281" t="s">
        <v>761</v>
      </c>
      <c r="D325" s="306" t="s">
        <v>790</v>
      </c>
      <c r="E325" s="287"/>
      <c r="F325" s="284">
        <f>F326</f>
        <v>785158</v>
      </c>
      <c r="G325" s="330"/>
      <c r="H325" s="288"/>
      <c r="I325" s="288"/>
      <c r="J325" s="288"/>
      <c r="K325" s="288"/>
      <c r="L325" s="288"/>
    </row>
    <row r="326" spans="1:12" ht="25.5" x14ac:dyDescent="0.25">
      <c r="A326" s="299" t="s">
        <v>466</v>
      </c>
      <c r="B326" s="287" t="s">
        <v>109</v>
      </c>
      <c r="C326" s="287" t="s">
        <v>761</v>
      </c>
      <c r="D326" s="315" t="s">
        <v>790</v>
      </c>
      <c r="E326" s="287" t="s">
        <v>239</v>
      </c>
      <c r="F326" s="288">
        <f>F327</f>
        <v>785158</v>
      </c>
      <c r="G326" s="330"/>
      <c r="H326" s="288"/>
      <c r="I326" s="288"/>
      <c r="J326" s="288"/>
      <c r="K326" s="288"/>
      <c r="L326" s="288"/>
    </row>
    <row r="327" spans="1:12" ht="15" x14ac:dyDescent="0.25">
      <c r="A327" s="290" t="s">
        <v>425</v>
      </c>
      <c r="B327" s="287" t="s">
        <v>109</v>
      </c>
      <c r="C327" s="287" t="s">
        <v>761</v>
      </c>
      <c r="D327" s="315" t="s">
        <v>790</v>
      </c>
      <c r="E327" s="287" t="s">
        <v>426</v>
      </c>
      <c r="F327" s="288">
        <v>785158</v>
      </c>
      <c r="G327" s="330"/>
      <c r="H327" s="288"/>
      <c r="I327" s="288"/>
      <c r="J327" s="288"/>
      <c r="K327" s="288"/>
      <c r="L327" s="288"/>
    </row>
    <row r="328" spans="1:12" ht="15" x14ac:dyDescent="0.25">
      <c r="A328" s="283" t="s">
        <v>81</v>
      </c>
      <c r="B328" s="281" t="s">
        <v>109</v>
      </c>
      <c r="C328" s="281" t="s">
        <v>82</v>
      </c>
      <c r="D328" s="287"/>
      <c r="E328" s="287"/>
      <c r="F328" s="284">
        <f>F329+F346</f>
        <v>24000</v>
      </c>
      <c r="G328" s="330"/>
      <c r="H328" s="288"/>
      <c r="I328" s="288"/>
      <c r="J328" s="288"/>
      <c r="K328" s="284">
        <f>K329+K346</f>
        <v>48000</v>
      </c>
      <c r="L328" s="284">
        <f>L329+L346</f>
        <v>48000</v>
      </c>
    </row>
    <row r="329" spans="1:12" ht="25.5" x14ac:dyDescent="0.25">
      <c r="A329" s="314" t="s">
        <v>222</v>
      </c>
      <c r="B329" s="281" t="s">
        <v>109</v>
      </c>
      <c r="C329" s="281" t="s">
        <v>223</v>
      </c>
      <c r="D329" s="287"/>
      <c r="E329" s="287"/>
      <c r="F329" s="284">
        <f>F330+F338</f>
        <v>22000</v>
      </c>
      <c r="G329" s="330"/>
      <c r="H329" s="288"/>
      <c r="I329" s="288"/>
      <c r="J329" s="288"/>
      <c r="K329" s="284">
        <f>K330+K338</f>
        <v>42000</v>
      </c>
      <c r="L329" s="284">
        <f>L330+L338</f>
        <v>42000</v>
      </c>
    </row>
    <row r="330" spans="1:12" ht="25.5" x14ac:dyDescent="0.25">
      <c r="A330" s="285" t="s">
        <v>242</v>
      </c>
      <c r="B330" s="281" t="s">
        <v>109</v>
      </c>
      <c r="C330" s="281" t="s">
        <v>223</v>
      </c>
      <c r="D330" s="306" t="s">
        <v>397</v>
      </c>
      <c r="E330" s="287"/>
      <c r="F330" s="284">
        <f t="shared" ref="F330:F335" si="88">F331</f>
        <v>6000</v>
      </c>
      <c r="G330" s="330"/>
      <c r="H330" s="288"/>
      <c r="I330" s="288"/>
      <c r="J330" s="288"/>
      <c r="K330" s="284">
        <f t="shared" ref="K330:L335" si="89">K331</f>
        <v>32000</v>
      </c>
      <c r="L330" s="284">
        <f t="shared" si="89"/>
        <v>32000</v>
      </c>
    </row>
    <row r="331" spans="1:12" ht="15" x14ac:dyDescent="0.25">
      <c r="A331" s="314" t="s">
        <v>263</v>
      </c>
      <c r="B331" s="281" t="s">
        <v>109</v>
      </c>
      <c r="C331" s="281" t="s">
        <v>223</v>
      </c>
      <c r="D331" s="306" t="s">
        <v>572</v>
      </c>
      <c r="E331" s="287"/>
      <c r="F331" s="284">
        <f t="shared" si="88"/>
        <v>6000</v>
      </c>
      <c r="G331" s="330"/>
      <c r="H331" s="288"/>
      <c r="I331" s="288"/>
      <c r="J331" s="288"/>
      <c r="K331" s="284">
        <f t="shared" si="89"/>
        <v>32000</v>
      </c>
      <c r="L331" s="284">
        <f t="shared" si="89"/>
        <v>32000</v>
      </c>
    </row>
    <row r="332" spans="1:12" ht="25.5" x14ac:dyDescent="0.25">
      <c r="A332" s="313" t="s">
        <v>573</v>
      </c>
      <c r="B332" s="287" t="s">
        <v>109</v>
      </c>
      <c r="C332" s="287" t="s">
        <v>223</v>
      </c>
      <c r="D332" s="315" t="s">
        <v>574</v>
      </c>
      <c r="E332" s="287"/>
      <c r="F332" s="288">
        <f t="shared" si="88"/>
        <v>6000</v>
      </c>
      <c r="G332" s="330"/>
      <c r="H332" s="288"/>
      <c r="I332" s="288"/>
      <c r="J332" s="288"/>
      <c r="K332" s="288">
        <f t="shared" si="89"/>
        <v>32000</v>
      </c>
      <c r="L332" s="288">
        <f t="shared" si="89"/>
        <v>32000</v>
      </c>
    </row>
    <row r="333" spans="1:12" ht="63.75" x14ac:dyDescent="0.25">
      <c r="A333" s="301" t="s">
        <v>653</v>
      </c>
      <c r="B333" s="287" t="s">
        <v>109</v>
      </c>
      <c r="C333" s="287" t="s">
        <v>223</v>
      </c>
      <c r="D333" s="315" t="s">
        <v>575</v>
      </c>
      <c r="E333" s="287"/>
      <c r="F333" s="288">
        <f t="shared" si="88"/>
        <v>6000</v>
      </c>
      <c r="G333" s="330"/>
      <c r="H333" s="288"/>
      <c r="I333" s="288"/>
      <c r="J333" s="288"/>
      <c r="K333" s="288">
        <f t="shared" si="89"/>
        <v>32000</v>
      </c>
      <c r="L333" s="288">
        <f t="shared" si="89"/>
        <v>32000</v>
      </c>
    </row>
    <row r="334" spans="1:12" ht="21.75" customHeight="1" x14ac:dyDescent="0.25">
      <c r="A334" s="299" t="s">
        <v>466</v>
      </c>
      <c r="B334" s="287" t="s">
        <v>109</v>
      </c>
      <c r="C334" s="287" t="s">
        <v>223</v>
      </c>
      <c r="D334" s="315" t="s">
        <v>575</v>
      </c>
      <c r="E334" s="287" t="s">
        <v>239</v>
      </c>
      <c r="F334" s="288">
        <f t="shared" si="88"/>
        <v>6000</v>
      </c>
      <c r="G334" s="330"/>
      <c r="H334" s="288"/>
      <c r="I334" s="288"/>
      <c r="J334" s="288"/>
      <c r="K334" s="288">
        <f t="shared" si="89"/>
        <v>32000</v>
      </c>
      <c r="L334" s="288">
        <f t="shared" si="89"/>
        <v>32000</v>
      </c>
    </row>
    <row r="335" spans="1:12" ht="35.25" hidden="1" customHeight="1" x14ac:dyDescent="0.25">
      <c r="A335" s="299" t="s">
        <v>467</v>
      </c>
      <c r="B335" s="287" t="s">
        <v>109</v>
      </c>
      <c r="C335" s="287" t="s">
        <v>223</v>
      </c>
      <c r="D335" s="315" t="s">
        <v>575</v>
      </c>
      <c r="E335" s="287" t="s">
        <v>468</v>
      </c>
      <c r="F335" s="288">
        <f t="shared" si="88"/>
        <v>6000</v>
      </c>
      <c r="G335" s="330"/>
      <c r="H335" s="288"/>
      <c r="I335" s="288"/>
      <c r="J335" s="288"/>
      <c r="K335" s="288">
        <f t="shared" si="89"/>
        <v>32000</v>
      </c>
      <c r="L335" s="288">
        <f t="shared" si="89"/>
        <v>32000</v>
      </c>
    </row>
    <row r="336" spans="1:12" ht="15" x14ac:dyDescent="0.25">
      <c r="A336" s="290" t="s">
        <v>425</v>
      </c>
      <c r="B336" s="287" t="s">
        <v>109</v>
      </c>
      <c r="C336" s="287" t="s">
        <v>223</v>
      </c>
      <c r="D336" s="315" t="s">
        <v>575</v>
      </c>
      <c r="E336" s="287" t="s">
        <v>426</v>
      </c>
      <c r="F336" s="288">
        <v>6000</v>
      </c>
      <c r="G336" s="330"/>
      <c r="H336" s="288"/>
      <c r="I336" s="288"/>
      <c r="J336" s="288"/>
      <c r="K336" s="288">
        <f>K337</f>
        <v>32000</v>
      </c>
      <c r="L336" s="288">
        <f>L337</f>
        <v>32000</v>
      </c>
    </row>
    <row r="337" spans="1:12" ht="15" hidden="1" x14ac:dyDescent="0.25">
      <c r="A337" s="302" t="s">
        <v>431</v>
      </c>
      <c r="B337" s="281" t="s">
        <v>109</v>
      </c>
      <c r="C337" s="287" t="s">
        <v>223</v>
      </c>
      <c r="D337" s="315" t="s">
        <v>575</v>
      </c>
      <c r="E337" s="287" t="s">
        <v>426</v>
      </c>
      <c r="F337" s="288">
        <v>32000</v>
      </c>
      <c r="G337" s="330"/>
      <c r="H337" s="288"/>
      <c r="I337" s="288"/>
      <c r="J337" s="288"/>
      <c r="K337" s="288">
        <v>32000</v>
      </c>
      <c r="L337" s="288">
        <v>32000</v>
      </c>
    </row>
    <row r="338" spans="1:12" ht="26.25" x14ac:dyDescent="0.25">
      <c r="A338" s="303" t="s">
        <v>576</v>
      </c>
      <c r="B338" s="281" t="s">
        <v>109</v>
      </c>
      <c r="C338" s="281" t="s">
        <v>223</v>
      </c>
      <c r="D338" s="281" t="s">
        <v>577</v>
      </c>
      <c r="E338" s="287"/>
      <c r="F338" s="284">
        <f t="shared" ref="F338:F343" si="90">F339</f>
        <v>16000</v>
      </c>
      <c r="G338" s="330"/>
      <c r="H338" s="288"/>
      <c r="I338" s="288"/>
      <c r="J338" s="288"/>
      <c r="K338" s="284">
        <f t="shared" ref="K338:L344" si="91">K339</f>
        <v>10000</v>
      </c>
      <c r="L338" s="284">
        <f t="shared" si="91"/>
        <v>10000</v>
      </c>
    </row>
    <row r="339" spans="1:12" ht="25.5" x14ac:dyDescent="0.25">
      <c r="A339" s="314" t="s">
        <v>354</v>
      </c>
      <c r="B339" s="281" t="s">
        <v>109</v>
      </c>
      <c r="C339" s="281" t="s">
        <v>223</v>
      </c>
      <c r="D339" s="281" t="s">
        <v>578</v>
      </c>
      <c r="E339" s="287"/>
      <c r="F339" s="284">
        <f t="shared" si="90"/>
        <v>16000</v>
      </c>
      <c r="G339" s="330"/>
      <c r="H339" s="288"/>
      <c r="I339" s="288"/>
      <c r="J339" s="288"/>
      <c r="K339" s="284">
        <f t="shared" si="91"/>
        <v>10000</v>
      </c>
      <c r="L339" s="284">
        <f t="shared" si="91"/>
        <v>10000</v>
      </c>
    </row>
    <row r="340" spans="1:12" ht="25.5" x14ac:dyDescent="0.25">
      <c r="A340" s="313" t="s">
        <v>573</v>
      </c>
      <c r="B340" s="287" t="s">
        <v>109</v>
      </c>
      <c r="C340" s="287" t="s">
        <v>223</v>
      </c>
      <c r="D340" s="287" t="s">
        <v>579</v>
      </c>
      <c r="E340" s="287"/>
      <c r="F340" s="288">
        <f t="shared" si="90"/>
        <v>16000</v>
      </c>
      <c r="G340" s="330"/>
      <c r="H340" s="288"/>
      <c r="I340" s="288"/>
      <c r="J340" s="288"/>
      <c r="K340" s="288">
        <f t="shared" si="91"/>
        <v>10000</v>
      </c>
      <c r="L340" s="288">
        <f t="shared" si="91"/>
        <v>10000</v>
      </c>
    </row>
    <row r="341" spans="1:12" ht="63.75" x14ac:dyDescent="0.25">
      <c r="A341" s="301" t="s">
        <v>653</v>
      </c>
      <c r="B341" s="287" t="s">
        <v>109</v>
      </c>
      <c r="C341" s="287" t="s">
        <v>223</v>
      </c>
      <c r="D341" s="287" t="s">
        <v>580</v>
      </c>
      <c r="E341" s="287"/>
      <c r="F341" s="288">
        <f t="shared" si="90"/>
        <v>16000</v>
      </c>
      <c r="G341" s="330"/>
      <c r="H341" s="288"/>
      <c r="I341" s="288"/>
      <c r="J341" s="288"/>
      <c r="K341" s="288">
        <f t="shared" si="91"/>
        <v>10000</v>
      </c>
      <c r="L341" s="288">
        <f t="shared" si="91"/>
        <v>10000</v>
      </c>
    </row>
    <row r="342" spans="1:12" ht="25.5" x14ac:dyDescent="0.25">
      <c r="A342" s="299" t="s">
        <v>466</v>
      </c>
      <c r="B342" s="287" t="s">
        <v>109</v>
      </c>
      <c r="C342" s="287" t="s">
        <v>223</v>
      </c>
      <c r="D342" s="287" t="s">
        <v>580</v>
      </c>
      <c r="E342" s="287" t="s">
        <v>239</v>
      </c>
      <c r="F342" s="288">
        <f t="shared" si="90"/>
        <v>16000</v>
      </c>
      <c r="G342" s="330"/>
      <c r="H342" s="288"/>
      <c r="I342" s="288"/>
      <c r="J342" s="288"/>
      <c r="K342" s="288">
        <f t="shared" si="91"/>
        <v>10000</v>
      </c>
      <c r="L342" s="288">
        <f t="shared" si="91"/>
        <v>10000</v>
      </c>
    </row>
    <row r="343" spans="1:12" ht="25.5" hidden="1" x14ac:dyDescent="0.25">
      <c r="A343" s="299" t="s">
        <v>467</v>
      </c>
      <c r="B343" s="287" t="s">
        <v>109</v>
      </c>
      <c r="C343" s="287" t="s">
        <v>223</v>
      </c>
      <c r="D343" s="287" t="s">
        <v>580</v>
      </c>
      <c r="E343" s="287" t="s">
        <v>468</v>
      </c>
      <c r="F343" s="288">
        <f t="shared" si="90"/>
        <v>16000</v>
      </c>
      <c r="G343" s="330"/>
      <c r="H343" s="288"/>
      <c r="I343" s="288"/>
      <c r="J343" s="288"/>
      <c r="K343" s="288">
        <f t="shared" si="91"/>
        <v>10000</v>
      </c>
      <c r="L343" s="288">
        <f t="shared" si="91"/>
        <v>10000</v>
      </c>
    </row>
    <row r="344" spans="1:12" ht="15" x14ac:dyDescent="0.25">
      <c r="A344" s="290" t="s">
        <v>425</v>
      </c>
      <c r="B344" s="287" t="s">
        <v>109</v>
      </c>
      <c r="C344" s="287" t="s">
        <v>223</v>
      </c>
      <c r="D344" s="287" t="s">
        <v>580</v>
      </c>
      <c r="E344" s="287" t="s">
        <v>426</v>
      </c>
      <c r="F344" s="288">
        <v>16000</v>
      </c>
      <c r="G344" s="330"/>
      <c r="H344" s="288"/>
      <c r="I344" s="288"/>
      <c r="J344" s="288"/>
      <c r="K344" s="288">
        <f t="shared" si="91"/>
        <v>10000</v>
      </c>
      <c r="L344" s="288">
        <f t="shared" si="91"/>
        <v>10000</v>
      </c>
    </row>
    <row r="345" spans="1:12" ht="15" hidden="1" x14ac:dyDescent="0.25">
      <c r="A345" s="302" t="s">
        <v>431</v>
      </c>
      <c r="B345" s="281" t="s">
        <v>109</v>
      </c>
      <c r="C345" s="287" t="s">
        <v>223</v>
      </c>
      <c r="D345" s="287" t="s">
        <v>580</v>
      </c>
      <c r="E345" s="287" t="s">
        <v>426</v>
      </c>
      <c r="F345" s="288">
        <v>10000</v>
      </c>
      <c r="G345" s="330"/>
      <c r="H345" s="288"/>
      <c r="I345" s="288"/>
      <c r="J345" s="288"/>
      <c r="K345" s="288">
        <v>10000</v>
      </c>
      <c r="L345" s="288">
        <v>10000</v>
      </c>
    </row>
    <row r="346" spans="1:12" ht="15" x14ac:dyDescent="0.25">
      <c r="A346" s="297" t="s">
        <v>224</v>
      </c>
      <c r="B346" s="281" t="s">
        <v>109</v>
      </c>
      <c r="C346" s="281" t="s">
        <v>84</v>
      </c>
      <c r="D346" s="287"/>
      <c r="E346" s="287"/>
      <c r="F346" s="284">
        <f>F347</f>
        <v>2000</v>
      </c>
      <c r="G346" s="330"/>
      <c r="H346" s="288"/>
      <c r="I346" s="288"/>
      <c r="J346" s="288"/>
      <c r="K346" s="284">
        <f t="shared" ref="K346:L346" si="92">K347</f>
        <v>6000</v>
      </c>
      <c r="L346" s="284">
        <f t="shared" si="92"/>
        <v>6000</v>
      </c>
    </row>
    <row r="347" spans="1:12" ht="26.25" x14ac:dyDescent="0.25">
      <c r="A347" s="303" t="s">
        <v>581</v>
      </c>
      <c r="B347" s="281" t="s">
        <v>109</v>
      </c>
      <c r="C347" s="281" t="s">
        <v>84</v>
      </c>
      <c r="D347" s="281" t="s">
        <v>577</v>
      </c>
      <c r="E347" s="287"/>
      <c r="F347" s="284">
        <f>F348+F361</f>
        <v>2000</v>
      </c>
      <c r="G347" s="335"/>
      <c r="H347" s="284"/>
      <c r="I347" s="284"/>
      <c r="J347" s="284"/>
      <c r="K347" s="284">
        <f t="shared" ref="K347:L347" si="93">K348+K361</f>
        <v>6000</v>
      </c>
      <c r="L347" s="284">
        <f t="shared" si="93"/>
        <v>6000</v>
      </c>
    </row>
    <row r="348" spans="1:12" ht="15" x14ac:dyDescent="0.25">
      <c r="A348" s="303" t="s">
        <v>582</v>
      </c>
      <c r="B348" s="281" t="s">
        <v>109</v>
      </c>
      <c r="C348" s="281" t="s">
        <v>84</v>
      </c>
      <c r="D348" s="281" t="s">
        <v>583</v>
      </c>
      <c r="E348" s="287"/>
      <c r="F348" s="284">
        <f>F349+F355</f>
        <v>1000</v>
      </c>
      <c r="G348" s="335"/>
      <c r="H348" s="284"/>
      <c r="I348" s="284"/>
      <c r="J348" s="284"/>
      <c r="K348" s="284">
        <f t="shared" ref="K348:L348" si="94">K349+K355</f>
        <v>5000</v>
      </c>
      <c r="L348" s="284">
        <f t="shared" si="94"/>
        <v>5000</v>
      </c>
    </row>
    <row r="349" spans="1:12" ht="38.25" hidden="1" x14ac:dyDescent="0.25">
      <c r="A349" s="297" t="s">
        <v>584</v>
      </c>
      <c r="B349" s="281" t="s">
        <v>109</v>
      </c>
      <c r="C349" s="281" t="s">
        <v>84</v>
      </c>
      <c r="D349" s="281" t="s">
        <v>585</v>
      </c>
      <c r="E349" s="287"/>
      <c r="F349" s="284">
        <f t="shared" ref="F349:F358" si="95">F350</f>
        <v>0</v>
      </c>
      <c r="G349" s="335"/>
      <c r="H349" s="284"/>
      <c r="I349" s="284"/>
      <c r="J349" s="284"/>
      <c r="K349" s="284">
        <f t="shared" ref="K349:L359" si="96">K350</f>
        <v>0</v>
      </c>
      <c r="L349" s="284">
        <f t="shared" si="96"/>
        <v>0</v>
      </c>
    </row>
    <row r="350" spans="1:12" ht="63.75" hidden="1" x14ac:dyDescent="0.25">
      <c r="A350" s="308" t="s">
        <v>472</v>
      </c>
      <c r="B350" s="281" t="s">
        <v>109</v>
      </c>
      <c r="C350" s="281" t="s">
        <v>84</v>
      </c>
      <c r="D350" s="281" t="s">
        <v>586</v>
      </c>
      <c r="E350" s="287"/>
      <c r="F350" s="284">
        <f t="shared" si="95"/>
        <v>0</v>
      </c>
      <c r="G350" s="335"/>
      <c r="H350" s="284"/>
      <c r="I350" s="284"/>
      <c r="J350" s="284"/>
      <c r="K350" s="284">
        <f t="shared" si="96"/>
        <v>0</v>
      </c>
      <c r="L350" s="284">
        <f t="shared" si="96"/>
        <v>0</v>
      </c>
    </row>
    <row r="351" spans="1:12" ht="25.5" hidden="1" x14ac:dyDescent="0.25">
      <c r="A351" s="309" t="s">
        <v>535</v>
      </c>
      <c r="B351" s="281" t="s">
        <v>109</v>
      </c>
      <c r="C351" s="281" t="s">
        <v>84</v>
      </c>
      <c r="D351" s="281" t="s">
        <v>586</v>
      </c>
      <c r="E351" s="281" t="s">
        <v>239</v>
      </c>
      <c r="F351" s="284">
        <f t="shared" si="95"/>
        <v>0</v>
      </c>
      <c r="G351" s="335"/>
      <c r="H351" s="284"/>
      <c r="I351" s="284"/>
      <c r="J351" s="284"/>
      <c r="K351" s="284">
        <f t="shared" si="96"/>
        <v>0</v>
      </c>
      <c r="L351" s="284">
        <f t="shared" si="96"/>
        <v>0</v>
      </c>
    </row>
    <row r="352" spans="1:12" ht="25.5" hidden="1" x14ac:dyDescent="0.25">
      <c r="A352" s="309" t="s">
        <v>467</v>
      </c>
      <c r="B352" s="281" t="s">
        <v>109</v>
      </c>
      <c r="C352" s="281" t="s">
        <v>84</v>
      </c>
      <c r="D352" s="281" t="s">
        <v>586</v>
      </c>
      <c r="E352" s="281" t="s">
        <v>468</v>
      </c>
      <c r="F352" s="284">
        <f t="shared" si="95"/>
        <v>0</v>
      </c>
      <c r="G352" s="335"/>
      <c r="H352" s="284"/>
      <c r="I352" s="284"/>
      <c r="J352" s="284"/>
      <c r="K352" s="284">
        <f t="shared" si="96"/>
        <v>0</v>
      </c>
      <c r="L352" s="284">
        <f t="shared" si="96"/>
        <v>0</v>
      </c>
    </row>
    <row r="353" spans="1:12" ht="15" hidden="1" x14ac:dyDescent="0.25">
      <c r="A353" s="297" t="s">
        <v>425</v>
      </c>
      <c r="B353" s="281" t="s">
        <v>109</v>
      </c>
      <c r="C353" s="281" t="s">
        <v>84</v>
      </c>
      <c r="D353" s="281" t="s">
        <v>586</v>
      </c>
      <c r="E353" s="281" t="s">
        <v>426</v>
      </c>
      <c r="F353" s="284">
        <f t="shared" si="95"/>
        <v>0</v>
      </c>
      <c r="G353" s="335"/>
      <c r="H353" s="284"/>
      <c r="I353" s="284"/>
      <c r="J353" s="284"/>
      <c r="K353" s="284">
        <f t="shared" si="96"/>
        <v>0</v>
      </c>
      <c r="L353" s="284">
        <f t="shared" si="96"/>
        <v>0</v>
      </c>
    </row>
    <row r="354" spans="1:12" ht="25.5" hidden="1" x14ac:dyDescent="0.25">
      <c r="A354" s="290" t="s">
        <v>437</v>
      </c>
      <c r="B354" s="281" t="s">
        <v>109</v>
      </c>
      <c r="C354" s="287" t="s">
        <v>84</v>
      </c>
      <c r="D354" s="287" t="s">
        <v>586</v>
      </c>
      <c r="E354" s="287" t="s">
        <v>426</v>
      </c>
      <c r="F354" s="288"/>
      <c r="G354" s="330"/>
      <c r="H354" s="288"/>
      <c r="I354" s="288"/>
      <c r="J354" s="288"/>
      <c r="K354" s="288"/>
      <c r="L354" s="288"/>
    </row>
    <row r="355" spans="1:12" ht="25.5" x14ac:dyDescent="0.25">
      <c r="A355" s="290" t="s">
        <v>587</v>
      </c>
      <c r="B355" s="287" t="s">
        <v>109</v>
      </c>
      <c r="C355" s="287" t="s">
        <v>84</v>
      </c>
      <c r="D355" s="287" t="s">
        <v>588</v>
      </c>
      <c r="E355" s="287"/>
      <c r="F355" s="288">
        <f t="shared" si="95"/>
        <v>1000</v>
      </c>
      <c r="G355" s="330"/>
      <c r="H355" s="288"/>
      <c r="I355" s="288"/>
      <c r="J355" s="288"/>
      <c r="K355" s="288">
        <f t="shared" si="96"/>
        <v>5000</v>
      </c>
      <c r="L355" s="288">
        <f t="shared" si="96"/>
        <v>5000</v>
      </c>
    </row>
    <row r="356" spans="1:12" ht="63.75" x14ac:dyDescent="0.25">
      <c r="A356" s="301" t="s">
        <v>653</v>
      </c>
      <c r="B356" s="287" t="s">
        <v>109</v>
      </c>
      <c r="C356" s="287" t="s">
        <v>84</v>
      </c>
      <c r="D356" s="287" t="s">
        <v>589</v>
      </c>
      <c r="E356" s="287"/>
      <c r="F356" s="288">
        <f t="shared" si="95"/>
        <v>1000</v>
      </c>
      <c r="G356" s="330"/>
      <c r="H356" s="288"/>
      <c r="I356" s="288"/>
      <c r="J356" s="288"/>
      <c r="K356" s="288">
        <f t="shared" si="96"/>
        <v>5000</v>
      </c>
      <c r="L356" s="288">
        <f t="shared" si="96"/>
        <v>5000</v>
      </c>
    </row>
    <row r="357" spans="1:12" ht="25.5" x14ac:dyDescent="0.25">
      <c r="A357" s="299" t="s">
        <v>466</v>
      </c>
      <c r="B357" s="287" t="s">
        <v>109</v>
      </c>
      <c r="C357" s="287" t="s">
        <v>84</v>
      </c>
      <c r="D357" s="287" t="s">
        <v>589</v>
      </c>
      <c r="E357" s="287" t="s">
        <v>239</v>
      </c>
      <c r="F357" s="288">
        <f t="shared" si="95"/>
        <v>1000</v>
      </c>
      <c r="G357" s="330"/>
      <c r="H357" s="288"/>
      <c r="I357" s="288"/>
      <c r="J357" s="288"/>
      <c r="K357" s="288">
        <f t="shared" si="96"/>
        <v>5000</v>
      </c>
      <c r="L357" s="288">
        <f t="shared" si="96"/>
        <v>5000</v>
      </c>
    </row>
    <row r="358" spans="1:12" ht="25.5" hidden="1" x14ac:dyDescent="0.25">
      <c r="A358" s="299" t="s">
        <v>467</v>
      </c>
      <c r="B358" s="287" t="s">
        <v>109</v>
      </c>
      <c r="C358" s="287" t="s">
        <v>84</v>
      </c>
      <c r="D358" s="287" t="s">
        <v>589</v>
      </c>
      <c r="E358" s="287" t="s">
        <v>468</v>
      </c>
      <c r="F358" s="288">
        <f t="shared" si="95"/>
        <v>1000</v>
      </c>
      <c r="G358" s="330"/>
      <c r="H358" s="288"/>
      <c r="I358" s="288"/>
      <c r="J358" s="288"/>
      <c r="K358" s="288">
        <f t="shared" si="96"/>
        <v>5000</v>
      </c>
      <c r="L358" s="288">
        <f t="shared" si="96"/>
        <v>5000</v>
      </c>
    </row>
    <row r="359" spans="1:12" ht="15" x14ac:dyDescent="0.25">
      <c r="A359" s="290" t="s">
        <v>425</v>
      </c>
      <c r="B359" s="287" t="s">
        <v>109</v>
      </c>
      <c r="C359" s="287" t="s">
        <v>84</v>
      </c>
      <c r="D359" s="287" t="s">
        <v>589</v>
      </c>
      <c r="E359" s="287" t="s">
        <v>426</v>
      </c>
      <c r="F359" s="288">
        <v>1000</v>
      </c>
      <c r="G359" s="330"/>
      <c r="H359" s="288"/>
      <c r="I359" s="288"/>
      <c r="J359" s="288"/>
      <c r="K359" s="288">
        <f t="shared" si="96"/>
        <v>5000</v>
      </c>
      <c r="L359" s="288">
        <f t="shared" si="96"/>
        <v>5000</v>
      </c>
    </row>
    <row r="360" spans="1:12" ht="25.5" hidden="1" x14ac:dyDescent="0.25">
      <c r="A360" s="290" t="s">
        <v>437</v>
      </c>
      <c r="B360" s="281" t="s">
        <v>109</v>
      </c>
      <c r="C360" s="287" t="s">
        <v>84</v>
      </c>
      <c r="D360" s="287" t="s">
        <v>589</v>
      </c>
      <c r="E360" s="287" t="s">
        <v>426</v>
      </c>
      <c r="F360" s="288">
        <v>5000</v>
      </c>
      <c r="G360" s="330"/>
      <c r="H360" s="288"/>
      <c r="I360" s="288"/>
      <c r="J360" s="288"/>
      <c r="K360" s="288">
        <v>5000</v>
      </c>
      <c r="L360" s="288">
        <v>5000</v>
      </c>
    </row>
    <row r="361" spans="1:12" ht="25.5" x14ac:dyDescent="0.25">
      <c r="A361" s="283" t="s">
        <v>351</v>
      </c>
      <c r="B361" s="281" t="s">
        <v>109</v>
      </c>
      <c r="C361" s="281" t="s">
        <v>84</v>
      </c>
      <c r="D361" s="281" t="s">
        <v>590</v>
      </c>
      <c r="E361" s="287"/>
      <c r="F361" s="284">
        <f>F362</f>
        <v>1000</v>
      </c>
      <c r="G361" s="335"/>
      <c r="H361" s="284"/>
      <c r="I361" s="284"/>
      <c r="J361" s="284"/>
      <c r="K361" s="284">
        <f t="shared" ref="K361:L366" si="97">K362</f>
        <v>1000</v>
      </c>
      <c r="L361" s="284">
        <f t="shared" si="97"/>
        <v>1000</v>
      </c>
    </row>
    <row r="362" spans="1:12" ht="25.5" x14ac:dyDescent="0.25">
      <c r="A362" s="290" t="s">
        <v>591</v>
      </c>
      <c r="B362" s="287" t="s">
        <v>109</v>
      </c>
      <c r="C362" s="287" t="s">
        <v>84</v>
      </c>
      <c r="D362" s="287" t="s">
        <v>592</v>
      </c>
      <c r="E362" s="287"/>
      <c r="F362" s="288">
        <f t="shared" ref="F362:F366" si="98">F363</f>
        <v>1000</v>
      </c>
      <c r="G362" s="330"/>
      <c r="H362" s="288"/>
      <c r="I362" s="288"/>
      <c r="J362" s="288"/>
      <c r="K362" s="288">
        <f t="shared" si="97"/>
        <v>1000</v>
      </c>
      <c r="L362" s="288">
        <f t="shared" si="97"/>
        <v>1000</v>
      </c>
    </row>
    <row r="363" spans="1:12" ht="63.75" x14ac:dyDescent="0.25">
      <c r="A363" s="301" t="s">
        <v>653</v>
      </c>
      <c r="B363" s="287" t="s">
        <v>109</v>
      </c>
      <c r="C363" s="287" t="s">
        <v>84</v>
      </c>
      <c r="D363" s="287" t="s">
        <v>593</v>
      </c>
      <c r="E363" s="287"/>
      <c r="F363" s="288">
        <f t="shared" si="98"/>
        <v>1000</v>
      </c>
      <c r="G363" s="330"/>
      <c r="H363" s="288"/>
      <c r="I363" s="288"/>
      <c r="J363" s="288"/>
      <c r="K363" s="288">
        <f t="shared" si="97"/>
        <v>1000</v>
      </c>
      <c r="L363" s="288">
        <f t="shared" si="97"/>
        <v>1000</v>
      </c>
    </row>
    <row r="364" spans="1:12" ht="25.5" x14ac:dyDescent="0.25">
      <c r="A364" s="299" t="s">
        <v>466</v>
      </c>
      <c r="B364" s="287" t="s">
        <v>109</v>
      </c>
      <c r="C364" s="287" t="s">
        <v>84</v>
      </c>
      <c r="D364" s="287" t="s">
        <v>593</v>
      </c>
      <c r="E364" s="287" t="s">
        <v>239</v>
      </c>
      <c r="F364" s="288">
        <f t="shared" si="98"/>
        <v>1000</v>
      </c>
      <c r="G364" s="330"/>
      <c r="H364" s="288"/>
      <c r="I364" s="288"/>
      <c r="J364" s="288"/>
      <c r="K364" s="288">
        <f t="shared" si="97"/>
        <v>1000</v>
      </c>
      <c r="L364" s="288">
        <f t="shared" si="97"/>
        <v>1000</v>
      </c>
    </row>
    <row r="365" spans="1:12" ht="25.5" hidden="1" x14ac:dyDescent="0.25">
      <c r="A365" s="299" t="s">
        <v>467</v>
      </c>
      <c r="B365" s="287" t="s">
        <v>109</v>
      </c>
      <c r="C365" s="287" t="s">
        <v>84</v>
      </c>
      <c r="D365" s="287" t="s">
        <v>593</v>
      </c>
      <c r="E365" s="287" t="s">
        <v>468</v>
      </c>
      <c r="F365" s="288">
        <f t="shared" si="98"/>
        <v>1000</v>
      </c>
      <c r="G365" s="330"/>
      <c r="H365" s="288"/>
      <c r="I365" s="288"/>
      <c r="J365" s="288"/>
      <c r="K365" s="288">
        <f t="shared" si="97"/>
        <v>1000</v>
      </c>
      <c r="L365" s="288">
        <f t="shared" si="97"/>
        <v>1000</v>
      </c>
    </row>
    <row r="366" spans="1:12" ht="15" x14ac:dyDescent="0.25">
      <c r="A366" s="290" t="s">
        <v>425</v>
      </c>
      <c r="B366" s="287" t="s">
        <v>109</v>
      </c>
      <c r="C366" s="287" t="s">
        <v>84</v>
      </c>
      <c r="D366" s="287" t="s">
        <v>593</v>
      </c>
      <c r="E366" s="287" t="s">
        <v>426</v>
      </c>
      <c r="F366" s="288">
        <f t="shared" si="98"/>
        <v>1000</v>
      </c>
      <c r="G366" s="330"/>
      <c r="H366" s="288"/>
      <c r="I366" s="288"/>
      <c r="J366" s="288"/>
      <c r="K366" s="288">
        <f t="shared" si="97"/>
        <v>1000</v>
      </c>
      <c r="L366" s="288">
        <f t="shared" si="97"/>
        <v>1000</v>
      </c>
    </row>
    <row r="367" spans="1:12" ht="25.5" hidden="1" x14ac:dyDescent="0.25">
      <c r="A367" s="290" t="s">
        <v>437</v>
      </c>
      <c r="B367" s="281" t="s">
        <v>109</v>
      </c>
      <c r="C367" s="287" t="s">
        <v>84</v>
      </c>
      <c r="D367" s="287" t="s">
        <v>593</v>
      </c>
      <c r="E367" s="287" t="s">
        <v>426</v>
      </c>
      <c r="F367" s="288">
        <v>1000</v>
      </c>
      <c r="G367" s="330"/>
      <c r="H367" s="288"/>
      <c r="I367" s="288"/>
      <c r="J367" s="288"/>
      <c r="K367" s="288">
        <v>1000</v>
      </c>
      <c r="L367" s="288">
        <v>1000</v>
      </c>
    </row>
    <row r="368" spans="1:12" ht="15" x14ac:dyDescent="0.25">
      <c r="A368" s="285" t="s">
        <v>594</v>
      </c>
      <c r="B368" s="281" t="s">
        <v>109</v>
      </c>
      <c r="C368" s="281" t="s">
        <v>86</v>
      </c>
      <c r="D368" s="281"/>
      <c r="E368" s="281"/>
      <c r="F368" s="284">
        <f>F369+F446</f>
        <v>5261280.7200000007</v>
      </c>
      <c r="G368" s="328">
        <v>-18000</v>
      </c>
      <c r="H368" s="284">
        <f>H369+H424</f>
        <v>33000</v>
      </c>
      <c r="I368" s="284">
        <f>I369+I424</f>
        <v>20000</v>
      </c>
      <c r="J368" s="284">
        <f>J369+J424</f>
        <v>25000</v>
      </c>
      <c r="K368" s="284" t="e">
        <f>K369+K446</f>
        <v>#REF!</v>
      </c>
      <c r="L368" s="284" t="e">
        <f>L369+L446</f>
        <v>#REF!</v>
      </c>
    </row>
    <row r="369" spans="1:12" ht="15" x14ac:dyDescent="0.25">
      <c r="A369" s="283" t="s">
        <v>87</v>
      </c>
      <c r="B369" s="281" t="s">
        <v>109</v>
      </c>
      <c r="C369" s="281" t="s">
        <v>88</v>
      </c>
      <c r="D369" s="281"/>
      <c r="E369" s="287"/>
      <c r="F369" s="284">
        <f>F370+F439</f>
        <v>2646990.7200000002</v>
      </c>
      <c r="G369" s="328"/>
      <c r="H369" s="329">
        <f>H376+H379+H407+H419+H389 +H392 +H413+H409+H418</f>
        <v>33000</v>
      </c>
      <c r="I369" s="329">
        <f>I376+I379+I407+I419+I389 +I392 +I413+I409+I418</f>
        <v>20000</v>
      </c>
      <c r="J369" s="329">
        <f>J376+J379+J407+J419+J389 +J392 +J413+J409+J418</f>
        <v>25000</v>
      </c>
      <c r="K369" s="284" t="e">
        <f t="shared" ref="K369:L369" si="99">K370</f>
        <v>#REF!</v>
      </c>
      <c r="L369" s="284" t="e">
        <f t="shared" si="99"/>
        <v>#REF!</v>
      </c>
    </row>
    <row r="370" spans="1:12" ht="26.25" x14ac:dyDescent="0.25">
      <c r="A370" s="303" t="s">
        <v>581</v>
      </c>
      <c r="B370" s="281" t="s">
        <v>109</v>
      </c>
      <c r="C370" s="281" t="s">
        <v>88</v>
      </c>
      <c r="D370" s="281" t="s">
        <v>577</v>
      </c>
      <c r="E370" s="287"/>
      <c r="F370" s="284">
        <f>F371+F424</f>
        <v>2457300</v>
      </c>
      <c r="G370" s="328"/>
      <c r="H370" s="329"/>
      <c r="I370" s="329"/>
      <c r="J370" s="329"/>
      <c r="K370" s="284" t="e">
        <f t="shared" ref="K370:L370" si="100">K371+K424</f>
        <v>#REF!</v>
      </c>
      <c r="L370" s="284" t="e">
        <f t="shared" si="100"/>
        <v>#REF!</v>
      </c>
    </row>
    <row r="371" spans="1:12" ht="25.5" x14ac:dyDescent="0.25">
      <c r="A371" s="283" t="s">
        <v>595</v>
      </c>
      <c r="B371" s="281" t="s">
        <v>109</v>
      </c>
      <c r="C371" s="281" t="s">
        <v>88</v>
      </c>
      <c r="D371" s="281" t="s">
        <v>596</v>
      </c>
      <c r="E371" s="287"/>
      <c r="F371" s="284">
        <f>F372+F412</f>
        <v>1803900</v>
      </c>
      <c r="G371" s="328"/>
      <c r="H371" s="329"/>
      <c r="I371" s="329"/>
      <c r="J371" s="329"/>
      <c r="K371" s="284">
        <f t="shared" ref="K371:L371" si="101">K372+K412</f>
        <v>1460600</v>
      </c>
      <c r="L371" s="284">
        <f t="shared" si="101"/>
        <v>1310600</v>
      </c>
    </row>
    <row r="372" spans="1:12" ht="25.5" x14ac:dyDescent="0.25">
      <c r="A372" s="290" t="s">
        <v>597</v>
      </c>
      <c r="B372" s="287" t="s">
        <v>109</v>
      </c>
      <c r="C372" s="287" t="s">
        <v>88</v>
      </c>
      <c r="D372" s="287" t="s">
        <v>598</v>
      </c>
      <c r="E372" s="287"/>
      <c r="F372" s="288">
        <f>F373+F384+F399</f>
        <v>1802900</v>
      </c>
      <c r="G372" s="346"/>
      <c r="H372" s="347"/>
      <c r="I372" s="347"/>
      <c r="J372" s="347"/>
      <c r="K372" s="288">
        <f t="shared" ref="K372:L372" si="102">K373+K384+K399</f>
        <v>1459600</v>
      </c>
      <c r="L372" s="288">
        <f t="shared" si="102"/>
        <v>1309600</v>
      </c>
    </row>
    <row r="373" spans="1:12" ht="51" hidden="1" x14ac:dyDescent="0.25">
      <c r="A373" s="290" t="s">
        <v>235</v>
      </c>
      <c r="B373" s="287" t="s">
        <v>109</v>
      </c>
      <c r="C373" s="287" t="s">
        <v>88</v>
      </c>
      <c r="D373" s="287" t="s">
        <v>599</v>
      </c>
      <c r="E373" s="287" t="s">
        <v>237</v>
      </c>
      <c r="F373" s="288">
        <f>F374</f>
        <v>1576700</v>
      </c>
      <c r="G373" s="346"/>
      <c r="H373" s="347"/>
      <c r="I373" s="347"/>
      <c r="J373" s="347"/>
      <c r="K373" s="288">
        <f t="shared" ref="K373:L373" si="103">K374</f>
        <v>1278000</v>
      </c>
      <c r="L373" s="288">
        <f t="shared" si="103"/>
        <v>1128000</v>
      </c>
    </row>
    <row r="374" spans="1:12" ht="15" x14ac:dyDescent="0.25">
      <c r="A374" s="290" t="s">
        <v>333</v>
      </c>
      <c r="B374" s="287" t="s">
        <v>109</v>
      </c>
      <c r="C374" s="287" t="s">
        <v>88</v>
      </c>
      <c r="D374" s="287" t="s">
        <v>599</v>
      </c>
      <c r="E374" s="287" t="s">
        <v>501</v>
      </c>
      <c r="F374" s="288">
        <f>F375+F378+F380</f>
        <v>1576700</v>
      </c>
      <c r="G374" s="346"/>
      <c r="H374" s="347"/>
      <c r="I374" s="347"/>
      <c r="J374" s="347"/>
      <c r="K374" s="288">
        <f t="shared" ref="K374:L374" si="104">K375+K378+K380</f>
        <v>1278000</v>
      </c>
      <c r="L374" s="288">
        <f t="shared" si="104"/>
        <v>1128000</v>
      </c>
    </row>
    <row r="375" spans="1:12" ht="15" x14ac:dyDescent="0.25">
      <c r="A375" s="316" t="s">
        <v>600</v>
      </c>
      <c r="B375" s="287" t="s">
        <v>109</v>
      </c>
      <c r="C375" s="287" t="s">
        <v>88</v>
      </c>
      <c r="D375" s="287" t="s">
        <v>599</v>
      </c>
      <c r="E375" s="287" t="s">
        <v>503</v>
      </c>
      <c r="F375" s="288">
        <v>1213700</v>
      </c>
      <c r="G375" s="346"/>
      <c r="H375" s="347"/>
      <c r="I375" s="347"/>
      <c r="J375" s="347"/>
      <c r="K375" s="288">
        <f t="shared" ref="K375:L375" si="105">K376+K377</f>
        <v>985000</v>
      </c>
      <c r="L375" s="288">
        <f t="shared" si="105"/>
        <v>885000</v>
      </c>
    </row>
    <row r="376" spans="1:12" ht="15" hidden="1" x14ac:dyDescent="0.25">
      <c r="A376" s="289" t="s">
        <v>408</v>
      </c>
      <c r="B376" s="287" t="s">
        <v>109</v>
      </c>
      <c r="C376" s="287" t="s">
        <v>88</v>
      </c>
      <c r="D376" s="287" t="s">
        <v>599</v>
      </c>
      <c r="E376" s="287" t="s">
        <v>503</v>
      </c>
      <c r="F376" s="288">
        <v>1086523</v>
      </c>
      <c r="G376" s="346"/>
      <c r="H376" s="288"/>
      <c r="I376" s="288"/>
      <c r="J376" s="288"/>
      <c r="K376" s="288">
        <v>980000</v>
      </c>
      <c r="L376" s="288">
        <v>880000</v>
      </c>
    </row>
    <row r="377" spans="1:12" ht="25.5" hidden="1" x14ac:dyDescent="0.25">
      <c r="A377" s="290" t="s">
        <v>409</v>
      </c>
      <c r="B377" s="287" t="s">
        <v>109</v>
      </c>
      <c r="C377" s="287" t="s">
        <v>88</v>
      </c>
      <c r="D377" s="287" t="s">
        <v>599</v>
      </c>
      <c r="E377" s="291" t="s">
        <v>503</v>
      </c>
      <c r="F377" s="292">
        <v>10000</v>
      </c>
      <c r="G377" s="291"/>
      <c r="H377" s="307"/>
      <c r="I377" s="332"/>
      <c r="J377" s="288"/>
      <c r="K377" s="292">
        <v>5000</v>
      </c>
      <c r="L377" s="292">
        <v>5000</v>
      </c>
    </row>
    <row r="378" spans="1:12" ht="38.25" x14ac:dyDescent="0.25">
      <c r="A378" s="289" t="s">
        <v>601</v>
      </c>
      <c r="B378" s="287" t="s">
        <v>109</v>
      </c>
      <c r="C378" s="287" t="s">
        <v>88</v>
      </c>
      <c r="D378" s="287" t="s">
        <v>599</v>
      </c>
      <c r="E378" s="291" t="s">
        <v>505</v>
      </c>
      <c r="F378" s="292">
        <v>363000</v>
      </c>
      <c r="G378" s="291"/>
      <c r="H378" s="307"/>
      <c r="I378" s="332"/>
      <c r="J378" s="288"/>
      <c r="K378" s="292">
        <f t="shared" ref="K378:L378" si="106">K379</f>
        <v>290000</v>
      </c>
      <c r="L378" s="292">
        <f t="shared" si="106"/>
        <v>240000</v>
      </c>
    </row>
    <row r="379" spans="1:12" ht="15" hidden="1" x14ac:dyDescent="0.25">
      <c r="A379" s="289" t="s">
        <v>418</v>
      </c>
      <c r="B379" s="287" t="s">
        <v>109</v>
      </c>
      <c r="C379" s="287" t="s">
        <v>88</v>
      </c>
      <c r="D379" s="287" t="s">
        <v>599</v>
      </c>
      <c r="E379" s="287" t="s">
        <v>505</v>
      </c>
      <c r="F379" s="288">
        <v>328130</v>
      </c>
      <c r="G379" s="346"/>
      <c r="H379" s="288"/>
      <c r="I379" s="288"/>
      <c r="J379" s="288"/>
      <c r="K379" s="288">
        <v>290000</v>
      </c>
      <c r="L379" s="288">
        <v>240000</v>
      </c>
    </row>
    <row r="380" spans="1:12" ht="25.5" x14ac:dyDescent="0.25">
      <c r="A380" s="289" t="s">
        <v>410</v>
      </c>
      <c r="B380" s="287" t="s">
        <v>109</v>
      </c>
      <c r="C380" s="287" t="s">
        <v>88</v>
      </c>
      <c r="D380" s="287" t="s">
        <v>602</v>
      </c>
      <c r="E380" s="287" t="s">
        <v>603</v>
      </c>
      <c r="F380" s="288">
        <v>0</v>
      </c>
      <c r="G380" s="346"/>
      <c r="H380" s="288"/>
      <c r="I380" s="288"/>
      <c r="J380" s="288"/>
      <c r="K380" s="288">
        <f t="shared" ref="K380:L380" si="107">K381+K382+K383</f>
        <v>3000</v>
      </c>
      <c r="L380" s="288">
        <f t="shared" si="107"/>
        <v>3000</v>
      </c>
    </row>
    <row r="381" spans="1:12" ht="15" hidden="1" x14ac:dyDescent="0.25">
      <c r="A381" s="290" t="s">
        <v>413</v>
      </c>
      <c r="B381" s="287" t="s">
        <v>109</v>
      </c>
      <c r="C381" s="291" t="s">
        <v>88</v>
      </c>
      <c r="D381" s="287" t="s">
        <v>602</v>
      </c>
      <c r="E381" s="291" t="s">
        <v>603</v>
      </c>
      <c r="F381" s="292">
        <v>1000</v>
      </c>
      <c r="G381" s="291"/>
      <c r="H381" s="307"/>
      <c r="I381" s="332"/>
      <c r="J381" s="288"/>
      <c r="K381" s="292">
        <v>1000</v>
      </c>
      <c r="L381" s="292">
        <v>1000</v>
      </c>
    </row>
    <row r="382" spans="1:12" ht="15" hidden="1" x14ac:dyDescent="0.25">
      <c r="A382" s="290" t="s">
        <v>414</v>
      </c>
      <c r="B382" s="287" t="s">
        <v>109</v>
      </c>
      <c r="C382" s="291" t="s">
        <v>88</v>
      </c>
      <c r="D382" s="287" t="s">
        <v>602</v>
      </c>
      <c r="E382" s="291" t="s">
        <v>603</v>
      </c>
      <c r="F382" s="292">
        <v>1000</v>
      </c>
      <c r="G382" s="291"/>
      <c r="H382" s="307"/>
      <c r="I382" s="332"/>
      <c r="J382" s="288"/>
      <c r="K382" s="292">
        <v>1000</v>
      </c>
      <c r="L382" s="292">
        <v>1000</v>
      </c>
    </row>
    <row r="383" spans="1:12" ht="15" hidden="1" x14ac:dyDescent="0.25">
      <c r="A383" s="290" t="s">
        <v>415</v>
      </c>
      <c r="B383" s="287" t="s">
        <v>109</v>
      </c>
      <c r="C383" s="291" t="s">
        <v>88</v>
      </c>
      <c r="D383" s="287" t="s">
        <v>602</v>
      </c>
      <c r="E383" s="291" t="s">
        <v>603</v>
      </c>
      <c r="F383" s="292">
        <v>1000</v>
      </c>
      <c r="G383" s="291"/>
      <c r="H383" s="307"/>
      <c r="I383" s="332"/>
      <c r="J383" s="288"/>
      <c r="K383" s="292">
        <v>1000</v>
      </c>
      <c r="L383" s="292">
        <v>1000</v>
      </c>
    </row>
    <row r="384" spans="1:12" ht="38.25" hidden="1" x14ac:dyDescent="0.25">
      <c r="A384" s="289" t="s">
        <v>183</v>
      </c>
      <c r="B384" s="287" t="s">
        <v>109</v>
      </c>
      <c r="C384" s="287" t="s">
        <v>88</v>
      </c>
      <c r="D384" s="287" t="s">
        <v>602</v>
      </c>
      <c r="E384" s="287"/>
      <c r="F384" s="288">
        <f>F385</f>
        <v>226000</v>
      </c>
      <c r="G384" s="346"/>
      <c r="H384" s="347"/>
      <c r="I384" s="347"/>
      <c r="J384" s="347"/>
      <c r="K384" s="288">
        <f t="shared" ref="K384:L386" si="108">K385</f>
        <v>178000</v>
      </c>
      <c r="L384" s="288">
        <f t="shared" si="108"/>
        <v>178000</v>
      </c>
    </row>
    <row r="385" spans="1:12" ht="25.5" x14ac:dyDescent="0.25">
      <c r="A385" s="299" t="s">
        <v>466</v>
      </c>
      <c r="B385" s="287" t="s">
        <v>109</v>
      </c>
      <c r="C385" s="287" t="s">
        <v>88</v>
      </c>
      <c r="D385" s="287" t="s">
        <v>602</v>
      </c>
      <c r="E385" s="287" t="s">
        <v>239</v>
      </c>
      <c r="F385" s="288">
        <f>F386+F398</f>
        <v>226000</v>
      </c>
      <c r="G385" s="330"/>
      <c r="H385" s="288"/>
      <c r="I385" s="288"/>
      <c r="J385" s="288"/>
      <c r="K385" s="288">
        <f t="shared" si="108"/>
        <v>178000</v>
      </c>
      <c r="L385" s="288">
        <f t="shared" si="108"/>
        <v>178000</v>
      </c>
    </row>
    <row r="386" spans="1:12" ht="25.5" hidden="1" x14ac:dyDescent="0.25">
      <c r="A386" s="299" t="s">
        <v>467</v>
      </c>
      <c r="B386" s="287" t="s">
        <v>109</v>
      </c>
      <c r="C386" s="287" t="s">
        <v>88</v>
      </c>
      <c r="D386" s="287" t="s">
        <v>602</v>
      </c>
      <c r="E386" s="287" t="s">
        <v>468</v>
      </c>
      <c r="F386" s="288">
        <f>F387</f>
        <v>101000</v>
      </c>
      <c r="G386" s="330"/>
      <c r="H386" s="288"/>
      <c r="I386" s="288"/>
      <c r="J386" s="288"/>
      <c r="K386" s="288">
        <f t="shared" si="108"/>
        <v>178000</v>
      </c>
      <c r="L386" s="288">
        <f t="shared" si="108"/>
        <v>178000</v>
      </c>
    </row>
    <row r="387" spans="1:12" ht="15" x14ac:dyDescent="0.25">
      <c r="A387" s="290" t="s">
        <v>425</v>
      </c>
      <c r="B387" s="287" t="s">
        <v>109</v>
      </c>
      <c r="C387" s="287" t="s">
        <v>88</v>
      </c>
      <c r="D387" s="287" t="s">
        <v>602</v>
      </c>
      <c r="E387" s="287" t="s">
        <v>426</v>
      </c>
      <c r="F387" s="288">
        <v>101000</v>
      </c>
      <c r="G387" s="346"/>
      <c r="H387" s="288"/>
      <c r="I387" s="288"/>
      <c r="J387" s="288"/>
      <c r="K387" s="288">
        <f t="shared" ref="K387:L387" si="109">K389+K392+K393+K390+K391+K394+K395+K396+K397+K388</f>
        <v>178000</v>
      </c>
      <c r="L387" s="288">
        <f t="shared" si="109"/>
        <v>178000</v>
      </c>
    </row>
    <row r="388" spans="1:12" ht="15" hidden="1" x14ac:dyDescent="0.25">
      <c r="A388" s="289" t="s">
        <v>427</v>
      </c>
      <c r="B388" s="287" t="s">
        <v>109</v>
      </c>
      <c r="C388" s="287" t="s">
        <v>88</v>
      </c>
      <c r="D388" s="287" t="s">
        <v>602</v>
      </c>
      <c r="E388" s="287" t="s">
        <v>426</v>
      </c>
      <c r="F388" s="288">
        <v>36000</v>
      </c>
      <c r="G388" s="346"/>
      <c r="H388" s="288"/>
      <c r="I388" s="288"/>
      <c r="J388" s="288"/>
      <c r="K388" s="288">
        <v>36000</v>
      </c>
      <c r="L388" s="288">
        <v>36000</v>
      </c>
    </row>
    <row r="389" spans="1:12" ht="15" hidden="1" x14ac:dyDescent="0.25">
      <c r="A389" s="289" t="s">
        <v>428</v>
      </c>
      <c r="B389" s="287" t="s">
        <v>109</v>
      </c>
      <c r="C389" s="287" t="s">
        <v>88</v>
      </c>
      <c r="D389" s="287" t="s">
        <v>602</v>
      </c>
      <c r="E389" s="287" t="s">
        <v>426</v>
      </c>
      <c r="F389" s="288">
        <v>100000</v>
      </c>
      <c r="G389" s="346"/>
      <c r="H389" s="288"/>
      <c r="I389" s="288"/>
      <c r="J389" s="288"/>
      <c r="K389" s="288">
        <v>100000</v>
      </c>
      <c r="L389" s="288">
        <v>100000</v>
      </c>
    </row>
    <row r="390" spans="1:12" ht="15" hidden="1" x14ac:dyDescent="0.25">
      <c r="A390" s="289" t="s">
        <v>604</v>
      </c>
      <c r="B390" s="287" t="s">
        <v>109</v>
      </c>
      <c r="C390" s="287" t="s">
        <v>88</v>
      </c>
      <c r="D390" s="287" t="s">
        <v>602</v>
      </c>
      <c r="E390" s="287" t="s">
        <v>426</v>
      </c>
      <c r="F390" s="288"/>
      <c r="G390" s="350"/>
      <c r="H390" s="320"/>
      <c r="I390" s="320"/>
      <c r="J390" s="320"/>
      <c r="K390" s="288"/>
      <c r="L390" s="288"/>
    </row>
    <row r="391" spans="1:12" ht="15" hidden="1" x14ac:dyDescent="0.25">
      <c r="A391" s="289" t="s">
        <v>430</v>
      </c>
      <c r="B391" s="287" t="s">
        <v>109</v>
      </c>
      <c r="C391" s="287" t="s">
        <v>88</v>
      </c>
      <c r="D391" s="287" t="s">
        <v>602</v>
      </c>
      <c r="E391" s="287" t="s">
        <v>426</v>
      </c>
      <c r="F391" s="288">
        <v>1000</v>
      </c>
      <c r="G391" s="330"/>
      <c r="H391" s="288"/>
      <c r="I391" s="288"/>
      <c r="J391" s="288"/>
      <c r="K391" s="288">
        <v>1000</v>
      </c>
      <c r="L391" s="288">
        <v>1000</v>
      </c>
    </row>
    <row r="392" spans="1:12" ht="15" hidden="1" x14ac:dyDescent="0.25">
      <c r="A392" s="289" t="s">
        <v>431</v>
      </c>
      <c r="B392" s="287" t="s">
        <v>109</v>
      </c>
      <c r="C392" s="287" t="s">
        <v>88</v>
      </c>
      <c r="D392" s="287" t="s">
        <v>602</v>
      </c>
      <c r="E392" s="287" t="s">
        <v>426</v>
      </c>
      <c r="F392" s="288">
        <v>3000</v>
      </c>
      <c r="G392" s="330"/>
      <c r="H392" s="288"/>
      <c r="I392" s="288"/>
      <c r="J392" s="288"/>
      <c r="K392" s="288">
        <v>3000</v>
      </c>
      <c r="L392" s="288">
        <v>3000</v>
      </c>
    </row>
    <row r="393" spans="1:12" ht="15" hidden="1" x14ac:dyDescent="0.25">
      <c r="A393" s="289" t="s">
        <v>518</v>
      </c>
      <c r="B393" s="287" t="s">
        <v>109</v>
      </c>
      <c r="C393" s="287" t="s">
        <v>88</v>
      </c>
      <c r="D393" s="287" t="s">
        <v>602</v>
      </c>
      <c r="E393" s="287" t="s">
        <v>426</v>
      </c>
      <c r="F393" s="288">
        <v>10000</v>
      </c>
      <c r="G393" s="330"/>
      <c r="H393" s="288"/>
      <c r="I393" s="288"/>
      <c r="J393" s="288"/>
      <c r="K393" s="288">
        <v>10000</v>
      </c>
      <c r="L393" s="288">
        <v>10000</v>
      </c>
    </row>
    <row r="394" spans="1:12" ht="15" hidden="1" x14ac:dyDescent="0.25">
      <c r="A394" s="293" t="s">
        <v>433</v>
      </c>
      <c r="B394" s="287" t="s">
        <v>109</v>
      </c>
      <c r="C394" s="287" t="s">
        <v>88</v>
      </c>
      <c r="D394" s="287" t="s">
        <v>602</v>
      </c>
      <c r="E394" s="287" t="s">
        <v>426</v>
      </c>
      <c r="F394" s="288">
        <v>1000</v>
      </c>
      <c r="G394" s="330"/>
      <c r="H394" s="288"/>
      <c r="I394" s="288"/>
      <c r="J394" s="288"/>
      <c r="K394" s="288">
        <v>1000</v>
      </c>
      <c r="L394" s="288">
        <v>1000</v>
      </c>
    </row>
    <row r="395" spans="1:12" ht="15" hidden="1" x14ac:dyDescent="0.25">
      <c r="A395" s="293" t="s">
        <v>434</v>
      </c>
      <c r="B395" s="287" t="s">
        <v>109</v>
      </c>
      <c r="C395" s="291" t="s">
        <v>88</v>
      </c>
      <c r="D395" s="287" t="s">
        <v>602</v>
      </c>
      <c r="E395" s="291" t="s">
        <v>426</v>
      </c>
      <c r="F395" s="288">
        <v>2000</v>
      </c>
      <c r="G395" s="330"/>
      <c r="H395" s="288"/>
      <c r="I395" s="288"/>
      <c r="J395" s="288"/>
      <c r="K395" s="288">
        <v>2000</v>
      </c>
      <c r="L395" s="288">
        <v>2000</v>
      </c>
    </row>
    <row r="396" spans="1:12" ht="15" hidden="1" x14ac:dyDescent="0.25">
      <c r="A396" s="294" t="s">
        <v>435</v>
      </c>
      <c r="B396" s="287" t="s">
        <v>109</v>
      </c>
      <c r="C396" s="291" t="s">
        <v>88</v>
      </c>
      <c r="D396" s="287" t="s">
        <v>602</v>
      </c>
      <c r="E396" s="291" t="s">
        <v>426</v>
      </c>
      <c r="F396" s="288">
        <v>5000</v>
      </c>
      <c r="G396" s="330"/>
      <c r="H396" s="288"/>
      <c r="I396" s="288"/>
      <c r="J396" s="288"/>
      <c r="K396" s="288">
        <v>5000</v>
      </c>
      <c r="L396" s="288">
        <v>5000</v>
      </c>
    </row>
    <row r="397" spans="1:12" ht="26.25" hidden="1" x14ac:dyDescent="0.25">
      <c r="A397" s="294" t="s">
        <v>437</v>
      </c>
      <c r="B397" s="287" t="s">
        <v>109</v>
      </c>
      <c r="C397" s="287" t="s">
        <v>88</v>
      </c>
      <c r="D397" s="287" t="s">
        <v>602</v>
      </c>
      <c r="E397" s="287" t="s">
        <v>426</v>
      </c>
      <c r="F397" s="288">
        <v>30000</v>
      </c>
      <c r="G397" s="330"/>
      <c r="H397" s="288"/>
      <c r="I397" s="288"/>
      <c r="J397" s="288"/>
      <c r="K397" s="288">
        <v>20000</v>
      </c>
      <c r="L397" s="288">
        <v>20000</v>
      </c>
    </row>
    <row r="398" spans="1:12" ht="15" x14ac:dyDescent="0.25">
      <c r="A398" s="294" t="s">
        <v>673</v>
      </c>
      <c r="B398" s="287" t="s">
        <v>109</v>
      </c>
      <c r="C398" s="287" t="s">
        <v>88</v>
      </c>
      <c r="D398" s="287" t="s">
        <v>602</v>
      </c>
      <c r="E398" s="287" t="s">
        <v>674</v>
      </c>
      <c r="F398" s="288">
        <v>125000</v>
      </c>
      <c r="G398" s="330"/>
      <c r="H398" s="288"/>
      <c r="I398" s="288"/>
      <c r="J398" s="288"/>
      <c r="K398" s="288"/>
      <c r="L398" s="288"/>
    </row>
    <row r="399" spans="1:12" ht="15" x14ac:dyDescent="0.25">
      <c r="A399" s="301" t="s">
        <v>180</v>
      </c>
      <c r="B399" s="287" t="s">
        <v>109</v>
      </c>
      <c r="C399" s="287" t="s">
        <v>88</v>
      </c>
      <c r="D399" s="287" t="s">
        <v>605</v>
      </c>
      <c r="E399" s="287" t="s">
        <v>252</v>
      </c>
      <c r="F399" s="288">
        <f>F400+F403</f>
        <v>200</v>
      </c>
      <c r="G399" s="330"/>
      <c r="H399" s="288"/>
      <c r="I399" s="288"/>
      <c r="J399" s="288"/>
      <c r="K399" s="288">
        <f t="shared" ref="K399:L399" si="110">K400+K403</f>
        <v>3600</v>
      </c>
      <c r="L399" s="288">
        <f t="shared" si="110"/>
        <v>3600</v>
      </c>
    </row>
    <row r="400" spans="1:12" ht="15" hidden="1" x14ac:dyDescent="0.25">
      <c r="A400" s="289" t="s">
        <v>649</v>
      </c>
      <c r="B400" s="287" t="s">
        <v>109</v>
      </c>
      <c r="C400" s="287" t="s">
        <v>88</v>
      </c>
      <c r="D400" s="287" t="s">
        <v>605</v>
      </c>
      <c r="E400" s="287" t="s">
        <v>650</v>
      </c>
      <c r="F400" s="288">
        <f>F401</f>
        <v>0</v>
      </c>
      <c r="G400" s="330"/>
      <c r="H400" s="288"/>
      <c r="I400" s="288"/>
      <c r="J400" s="288"/>
      <c r="K400" s="288">
        <f t="shared" ref="K400:L401" si="111">K401</f>
        <v>1000</v>
      </c>
      <c r="L400" s="288">
        <f t="shared" si="111"/>
        <v>1000</v>
      </c>
    </row>
    <row r="401" spans="1:12" ht="25.5" x14ac:dyDescent="0.25">
      <c r="A401" s="348" t="s">
        <v>651</v>
      </c>
      <c r="B401" s="287" t="s">
        <v>109</v>
      </c>
      <c r="C401" s="287" t="s">
        <v>88</v>
      </c>
      <c r="D401" s="287" t="s">
        <v>605</v>
      </c>
      <c r="E401" s="287" t="s">
        <v>652</v>
      </c>
      <c r="F401" s="288">
        <v>0</v>
      </c>
      <c r="G401" s="330"/>
      <c r="H401" s="288"/>
      <c r="I401" s="288"/>
      <c r="J401" s="288"/>
      <c r="K401" s="288">
        <f t="shared" si="111"/>
        <v>1000</v>
      </c>
      <c r="L401" s="288">
        <f t="shared" si="111"/>
        <v>1000</v>
      </c>
    </row>
    <row r="402" spans="1:12" ht="25.5" hidden="1" x14ac:dyDescent="0.25">
      <c r="A402" s="290" t="s">
        <v>437</v>
      </c>
      <c r="B402" s="287" t="s">
        <v>109</v>
      </c>
      <c r="C402" s="291" t="s">
        <v>88</v>
      </c>
      <c r="D402" s="287" t="s">
        <v>605</v>
      </c>
      <c r="E402" s="287" t="s">
        <v>652</v>
      </c>
      <c r="F402" s="288">
        <v>1000</v>
      </c>
      <c r="G402" s="330"/>
      <c r="H402" s="288"/>
      <c r="I402" s="288"/>
      <c r="J402" s="288"/>
      <c r="K402" s="288">
        <v>1000</v>
      </c>
      <c r="L402" s="288">
        <v>1000</v>
      </c>
    </row>
    <row r="403" spans="1:12" ht="15" hidden="1" x14ac:dyDescent="0.25">
      <c r="A403" s="293" t="s">
        <v>251</v>
      </c>
      <c r="B403" s="287" t="s">
        <v>109</v>
      </c>
      <c r="C403" s="287" t="s">
        <v>88</v>
      </c>
      <c r="D403" s="287" t="s">
        <v>605</v>
      </c>
      <c r="E403" s="287" t="s">
        <v>439</v>
      </c>
      <c r="F403" s="288">
        <f>F404+F406+F408</f>
        <v>200</v>
      </c>
      <c r="G403" s="330"/>
      <c r="H403" s="288"/>
      <c r="I403" s="288"/>
      <c r="J403" s="288"/>
      <c r="K403" s="288">
        <f t="shared" ref="K403:L403" si="112">K404+K406+K408</f>
        <v>2600</v>
      </c>
      <c r="L403" s="288">
        <f t="shared" si="112"/>
        <v>2600</v>
      </c>
    </row>
    <row r="404" spans="1:12" ht="15" x14ac:dyDescent="0.25">
      <c r="A404" s="289" t="s">
        <v>440</v>
      </c>
      <c r="B404" s="287" t="s">
        <v>109</v>
      </c>
      <c r="C404" s="287" t="s">
        <v>88</v>
      </c>
      <c r="D404" s="287" t="s">
        <v>605</v>
      </c>
      <c r="E404" s="287" t="s">
        <v>441</v>
      </c>
      <c r="F404" s="288">
        <v>0</v>
      </c>
      <c r="G404" s="330"/>
      <c r="H404" s="288"/>
      <c r="I404" s="288"/>
      <c r="J404" s="288"/>
      <c r="K404" s="288">
        <f t="shared" ref="K404:L404" si="113">K405</f>
        <v>1000</v>
      </c>
      <c r="L404" s="288">
        <f t="shared" si="113"/>
        <v>1000</v>
      </c>
    </row>
    <row r="405" spans="1:12" ht="15" hidden="1" x14ac:dyDescent="0.25">
      <c r="A405" s="293" t="s">
        <v>442</v>
      </c>
      <c r="B405" s="287" t="s">
        <v>109</v>
      </c>
      <c r="C405" s="291" t="s">
        <v>88</v>
      </c>
      <c r="D405" s="287" t="s">
        <v>605</v>
      </c>
      <c r="E405" s="291" t="s">
        <v>441</v>
      </c>
      <c r="F405" s="288">
        <v>1000</v>
      </c>
      <c r="G405" s="330"/>
      <c r="H405" s="288"/>
      <c r="I405" s="288"/>
      <c r="J405" s="288"/>
      <c r="K405" s="288">
        <v>1000</v>
      </c>
      <c r="L405" s="288">
        <v>1000</v>
      </c>
    </row>
    <row r="406" spans="1:12" ht="15" x14ac:dyDescent="0.25">
      <c r="A406" s="295" t="s">
        <v>443</v>
      </c>
      <c r="B406" s="287" t="s">
        <v>109</v>
      </c>
      <c r="C406" s="287" t="s">
        <v>88</v>
      </c>
      <c r="D406" s="287" t="s">
        <v>605</v>
      </c>
      <c r="E406" s="291" t="s">
        <v>444</v>
      </c>
      <c r="F406" s="288">
        <v>0</v>
      </c>
      <c r="G406" s="330"/>
      <c r="H406" s="288"/>
      <c r="I406" s="288"/>
      <c r="J406" s="288"/>
      <c r="K406" s="288">
        <f t="shared" ref="K406:L406" si="114">K407</f>
        <v>1000</v>
      </c>
      <c r="L406" s="288">
        <f t="shared" si="114"/>
        <v>1000</v>
      </c>
    </row>
    <row r="407" spans="1:12" ht="15" hidden="1" x14ac:dyDescent="0.25">
      <c r="A407" s="293" t="s">
        <v>442</v>
      </c>
      <c r="B407" s="287" t="s">
        <v>109</v>
      </c>
      <c r="C407" s="287" t="s">
        <v>88</v>
      </c>
      <c r="D407" s="287" t="s">
        <v>605</v>
      </c>
      <c r="E407" s="287" t="s">
        <v>444</v>
      </c>
      <c r="F407" s="288">
        <v>1000</v>
      </c>
      <c r="G407" s="330"/>
      <c r="H407" s="288"/>
      <c r="I407" s="288"/>
      <c r="J407" s="288"/>
      <c r="K407" s="288">
        <v>1000</v>
      </c>
      <c r="L407" s="288">
        <v>1000</v>
      </c>
    </row>
    <row r="408" spans="1:12" ht="15" x14ac:dyDescent="0.25">
      <c r="A408" s="289" t="s">
        <v>445</v>
      </c>
      <c r="B408" s="287" t="s">
        <v>109</v>
      </c>
      <c r="C408" s="287" t="s">
        <v>88</v>
      </c>
      <c r="D408" s="287" t="s">
        <v>605</v>
      </c>
      <c r="E408" s="291" t="s">
        <v>446</v>
      </c>
      <c r="F408" s="288">
        <v>200</v>
      </c>
      <c r="G408" s="330"/>
      <c r="H408" s="288"/>
      <c r="I408" s="288"/>
      <c r="J408" s="288"/>
      <c r="K408" s="288">
        <f t="shared" ref="K408:L408" si="115">K409+K410+K411</f>
        <v>600</v>
      </c>
      <c r="L408" s="288">
        <f t="shared" si="115"/>
        <v>600</v>
      </c>
    </row>
    <row r="409" spans="1:12" ht="26.25" hidden="1" x14ac:dyDescent="0.25">
      <c r="A409" s="294" t="s">
        <v>447</v>
      </c>
      <c r="B409" s="281" t="s">
        <v>109</v>
      </c>
      <c r="C409" s="287" t="s">
        <v>88</v>
      </c>
      <c r="D409" s="287" t="s">
        <v>605</v>
      </c>
      <c r="E409" s="287" t="s">
        <v>446</v>
      </c>
      <c r="F409" s="288">
        <v>200</v>
      </c>
      <c r="G409" s="330"/>
      <c r="H409" s="288"/>
      <c r="I409" s="288"/>
      <c r="J409" s="288"/>
      <c r="K409" s="288">
        <v>200</v>
      </c>
      <c r="L409" s="288">
        <v>200</v>
      </c>
    </row>
    <row r="410" spans="1:12" ht="26.25" hidden="1" x14ac:dyDescent="0.25">
      <c r="A410" s="296" t="s">
        <v>448</v>
      </c>
      <c r="B410" s="281" t="s">
        <v>109</v>
      </c>
      <c r="C410" s="287" t="s">
        <v>88</v>
      </c>
      <c r="D410" s="287" t="s">
        <v>605</v>
      </c>
      <c r="E410" s="287" t="s">
        <v>446</v>
      </c>
      <c r="F410" s="288">
        <v>200</v>
      </c>
      <c r="G410" s="330"/>
      <c r="H410" s="288"/>
      <c r="I410" s="288"/>
      <c r="J410" s="288"/>
      <c r="K410" s="288">
        <v>200</v>
      </c>
      <c r="L410" s="288">
        <v>200</v>
      </c>
    </row>
    <row r="411" spans="1:12" ht="15" hidden="1" x14ac:dyDescent="0.25">
      <c r="A411" s="289" t="s">
        <v>449</v>
      </c>
      <c r="B411" s="281" t="s">
        <v>109</v>
      </c>
      <c r="C411" s="287" t="s">
        <v>88</v>
      </c>
      <c r="D411" s="287" t="s">
        <v>605</v>
      </c>
      <c r="E411" s="287" t="s">
        <v>446</v>
      </c>
      <c r="F411" s="288">
        <v>200</v>
      </c>
      <c r="G411" s="330"/>
      <c r="H411" s="288"/>
      <c r="I411" s="288"/>
      <c r="J411" s="288"/>
      <c r="K411" s="288">
        <v>200</v>
      </c>
      <c r="L411" s="288">
        <v>200</v>
      </c>
    </row>
    <row r="412" spans="1:12" ht="15" x14ac:dyDescent="0.25">
      <c r="A412" s="289" t="s">
        <v>606</v>
      </c>
      <c r="B412" s="287" t="s">
        <v>109</v>
      </c>
      <c r="C412" s="287" t="s">
        <v>88</v>
      </c>
      <c r="D412" s="287" t="s">
        <v>607</v>
      </c>
      <c r="E412" s="287"/>
      <c r="F412" s="288">
        <f>F413</f>
        <v>1000</v>
      </c>
      <c r="G412" s="330"/>
      <c r="H412" s="288"/>
      <c r="I412" s="288"/>
      <c r="J412" s="288"/>
      <c r="K412" s="288">
        <f t="shared" ref="K412:L416" si="116">K413</f>
        <v>1000</v>
      </c>
      <c r="L412" s="288">
        <f t="shared" si="116"/>
        <v>1000</v>
      </c>
    </row>
    <row r="413" spans="1:12" ht="63.75" x14ac:dyDescent="0.25">
      <c r="A413" s="301" t="s">
        <v>653</v>
      </c>
      <c r="B413" s="287" t="s">
        <v>109</v>
      </c>
      <c r="C413" s="287" t="s">
        <v>88</v>
      </c>
      <c r="D413" s="287" t="s">
        <v>608</v>
      </c>
      <c r="E413" s="287"/>
      <c r="F413" s="288">
        <f>F414</f>
        <v>1000</v>
      </c>
      <c r="G413" s="330"/>
      <c r="H413" s="288">
        <f>H417</f>
        <v>0</v>
      </c>
      <c r="I413" s="288">
        <f>I417</f>
        <v>0</v>
      </c>
      <c r="J413" s="288">
        <f>J417</f>
        <v>0</v>
      </c>
      <c r="K413" s="288">
        <f t="shared" si="116"/>
        <v>1000</v>
      </c>
      <c r="L413" s="288">
        <f t="shared" si="116"/>
        <v>1000</v>
      </c>
    </row>
    <row r="414" spans="1:12" ht="25.5" x14ac:dyDescent="0.25">
      <c r="A414" s="299" t="s">
        <v>466</v>
      </c>
      <c r="B414" s="287" t="s">
        <v>109</v>
      </c>
      <c r="C414" s="287" t="s">
        <v>88</v>
      </c>
      <c r="D414" s="287" t="s">
        <v>608</v>
      </c>
      <c r="E414" s="287" t="s">
        <v>239</v>
      </c>
      <c r="F414" s="288">
        <f t="shared" ref="F414:F415" si="117">F415</f>
        <v>1000</v>
      </c>
      <c r="G414" s="330"/>
      <c r="H414" s="288"/>
      <c r="I414" s="288"/>
      <c r="J414" s="288"/>
      <c r="K414" s="288">
        <f t="shared" si="116"/>
        <v>1000</v>
      </c>
      <c r="L414" s="288">
        <f t="shared" si="116"/>
        <v>1000</v>
      </c>
    </row>
    <row r="415" spans="1:12" ht="25.5" hidden="1" x14ac:dyDescent="0.25">
      <c r="A415" s="299" t="s">
        <v>467</v>
      </c>
      <c r="B415" s="287" t="s">
        <v>109</v>
      </c>
      <c r="C415" s="287" t="s">
        <v>88</v>
      </c>
      <c r="D415" s="287" t="s">
        <v>608</v>
      </c>
      <c r="E415" s="287" t="s">
        <v>468</v>
      </c>
      <c r="F415" s="288">
        <f t="shared" si="117"/>
        <v>1000</v>
      </c>
      <c r="G415" s="330"/>
      <c r="H415" s="288"/>
      <c r="I415" s="288"/>
      <c r="J415" s="288"/>
      <c r="K415" s="288">
        <f t="shared" si="116"/>
        <v>1000</v>
      </c>
      <c r="L415" s="288">
        <f t="shared" si="116"/>
        <v>1000</v>
      </c>
    </row>
    <row r="416" spans="1:12" ht="15" x14ac:dyDescent="0.25">
      <c r="A416" s="290" t="s">
        <v>425</v>
      </c>
      <c r="B416" s="287" t="s">
        <v>109</v>
      </c>
      <c r="C416" s="287" t="s">
        <v>88</v>
      </c>
      <c r="D416" s="287" t="s">
        <v>608</v>
      </c>
      <c r="E416" s="287" t="s">
        <v>426</v>
      </c>
      <c r="F416" s="288">
        <v>1000</v>
      </c>
      <c r="G416" s="330"/>
      <c r="H416" s="288"/>
      <c r="I416" s="288"/>
      <c r="J416" s="288"/>
      <c r="K416" s="288">
        <f t="shared" si="116"/>
        <v>1000</v>
      </c>
      <c r="L416" s="288">
        <f t="shared" si="116"/>
        <v>1000</v>
      </c>
    </row>
    <row r="417" spans="1:12" ht="26.25" hidden="1" x14ac:dyDescent="0.25">
      <c r="A417" s="294" t="s">
        <v>437</v>
      </c>
      <c r="B417" s="281" t="s">
        <v>109</v>
      </c>
      <c r="C417" s="287" t="s">
        <v>88</v>
      </c>
      <c r="D417" s="287" t="s">
        <v>608</v>
      </c>
      <c r="E417" s="287" t="s">
        <v>426</v>
      </c>
      <c r="F417" s="288">
        <v>1000</v>
      </c>
      <c r="G417" s="330"/>
      <c r="H417" s="288"/>
      <c r="I417" s="288"/>
      <c r="J417" s="288"/>
      <c r="K417" s="288">
        <v>1000</v>
      </c>
      <c r="L417" s="288">
        <v>1000</v>
      </c>
    </row>
    <row r="418" spans="1:12" ht="15" hidden="1" x14ac:dyDescent="0.25">
      <c r="A418" s="289" t="s">
        <v>609</v>
      </c>
      <c r="B418" s="281" t="s">
        <v>109</v>
      </c>
      <c r="C418" s="287" t="s">
        <v>88</v>
      </c>
      <c r="D418" s="287" t="s">
        <v>610</v>
      </c>
      <c r="E418" s="287" t="s">
        <v>426</v>
      </c>
      <c r="F418" s="288">
        <v>0</v>
      </c>
      <c r="G418" s="330"/>
      <c r="H418" s="288">
        <v>23000</v>
      </c>
      <c r="I418" s="288">
        <v>15000</v>
      </c>
      <c r="J418" s="288">
        <v>15000</v>
      </c>
      <c r="K418" s="288">
        <v>0</v>
      </c>
      <c r="L418" s="288">
        <v>0</v>
      </c>
    </row>
    <row r="419" spans="1:12" ht="15" hidden="1" x14ac:dyDescent="0.25">
      <c r="A419" s="289" t="s">
        <v>611</v>
      </c>
      <c r="B419" s="281" t="s">
        <v>109</v>
      </c>
      <c r="C419" s="287" t="s">
        <v>88</v>
      </c>
      <c r="D419" s="287" t="s">
        <v>610</v>
      </c>
      <c r="E419" s="287" t="s">
        <v>426</v>
      </c>
      <c r="F419" s="288">
        <v>0</v>
      </c>
      <c r="G419" s="328"/>
      <c r="H419" s="288">
        <v>10000</v>
      </c>
      <c r="I419" s="288">
        <v>5000</v>
      </c>
      <c r="J419" s="288">
        <v>10000</v>
      </c>
      <c r="K419" s="288">
        <v>0</v>
      </c>
      <c r="L419" s="288">
        <v>0</v>
      </c>
    </row>
    <row r="420" spans="1:12" ht="15" hidden="1" x14ac:dyDescent="0.25">
      <c r="A420" s="317"/>
      <c r="B420" s="281" t="s">
        <v>109</v>
      </c>
      <c r="C420" s="318"/>
      <c r="D420" s="319"/>
      <c r="E420" s="318"/>
      <c r="F420" s="320"/>
      <c r="G420" s="328"/>
      <c r="H420" s="288"/>
      <c r="I420" s="288"/>
      <c r="J420" s="288"/>
      <c r="K420" s="320"/>
      <c r="L420" s="320"/>
    </row>
    <row r="421" spans="1:12" ht="25.5" hidden="1" x14ac:dyDescent="0.25">
      <c r="A421" s="283" t="s">
        <v>516</v>
      </c>
      <c r="B421" s="281" t="s">
        <v>109</v>
      </c>
      <c r="C421" s="281" t="s">
        <v>88</v>
      </c>
      <c r="D421" s="321" t="s">
        <v>230</v>
      </c>
      <c r="E421" s="281"/>
      <c r="F421" s="284">
        <f>F422</f>
        <v>0</v>
      </c>
      <c r="G421" s="328"/>
      <c r="H421" s="288"/>
      <c r="I421" s="288"/>
      <c r="J421" s="288"/>
      <c r="K421" s="284">
        <f t="shared" ref="K421:L422" si="118">K422</f>
        <v>0</v>
      </c>
      <c r="L421" s="284">
        <f t="shared" si="118"/>
        <v>0</v>
      </c>
    </row>
    <row r="422" spans="1:12" ht="15" hidden="1" x14ac:dyDescent="0.25">
      <c r="A422" s="297" t="s">
        <v>425</v>
      </c>
      <c r="B422" s="281" t="s">
        <v>109</v>
      </c>
      <c r="C422" s="287" t="s">
        <v>88</v>
      </c>
      <c r="D422" s="287" t="s">
        <v>230</v>
      </c>
      <c r="E422" s="287" t="s">
        <v>426</v>
      </c>
      <c r="F422" s="288">
        <f>F423</f>
        <v>0</v>
      </c>
      <c r="G422" s="328"/>
      <c r="H422" s="288"/>
      <c r="I422" s="288"/>
      <c r="J422" s="288"/>
      <c r="K422" s="288">
        <f t="shared" si="118"/>
        <v>0</v>
      </c>
      <c r="L422" s="288">
        <f t="shared" si="118"/>
        <v>0</v>
      </c>
    </row>
    <row r="423" spans="1:12" ht="15" hidden="1" x14ac:dyDescent="0.25">
      <c r="A423" s="289" t="s">
        <v>518</v>
      </c>
      <c r="B423" s="281" t="s">
        <v>109</v>
      </c>
      <c r="C423" s="287" t="s">
        <v>88</v>
      </c>
      <c r="D423" s="287" t="s">
        <v>230</v>
      </c>
      <c r="E423" s="287" t="s">
        <v>426</v>
      </c>
      <c r="F423" s="288"/>
      <c r="G423" s="328"/>
      <c r="H423" s="288"/>
      <c r="I423" s="288"/>
      <c r="J423" s="288"/>
      <c r="K423" s="288"/>
      <c r="L423" s="288"/>
    </row>
    <row r="424" spans="1:12" ht="26.25" x14ac:dyDescent="0.25">
      <c r="A424" s="303" t="s">
        <v>581</v>
      </c>
      <c r="B424" s="281" t="s">
        <v>109</v>
      </c>
      <c r="C424" s="281" t="s">
        <v>88</v>
      </c>
      <c r="D424" s="281" t="s">
        <v>577</v>
      </c>
      <c r="E424" s="281"/>
      <c r="F424" s="284">
        <f>F425</f>
        <v>653400</v>
      </c>
      <c r="G424" s="330"/>
      <c r="H424" s="284">
        <f>H430+H433</f>
        <v>0</v>
      </c>
      <c r="I424" s="284">
        <f>I430+I433</f>
        <v>0</v>
      </c>
      <c r="J424" s="284">
        <f>J430+J433</f>
        <v>0</v>
      </c>
      <c r="K424" s="284" t="e">
        <f t="shared" ref="K424:L425" si="119">K425</f>
        <v>#REF!</v>
      </c>
      <c r="L424" s="284" t="e">
        <f t="shared" si="119"/>
        <v>#REF!</v>
      </c>
    </row>
    <row r="425" spans="1:12" ht="15" x14ac:dyDescent="0.25">
      <c r="A425" s="285" t="s">
        <v>612</v>
      </c>
      <c r="B425" s="281" t="s">
        <v>109</v>
      </c>
      <c r="C425" s="281" t="s">
        <v>88</v>
      </c>
      <c r="D425" s="281" t="s">
        <v>613</v>
      </c>
      <c r="E425" s="287"/>
      <c r="F425" s="284">
        <f>F426</f>
        <v>653400</v>
      </c>
      <c r="G425" s="328"/>
      <c r="H425" s="329"/>
      <c r="I425" s="329"/>
      <c r="J425" s="329"/>
      <c r="K425" s="284" t="e">
        <f t="shared" si="119"/>
        <v>#REF!</v>
      </c>
      <c r="L425" s="284" t="e">
        <f t="shared" si="119"/>
        <v>#REF!</v>
      </c>
    </row>
    <row r="426" spans="1:12" ht="15" x14ac:dyDescent="0.25">
      <c r="A426" s="286" t="s">
        <v>614</v>
      </c>
      <c r="B426" s="287" t="s">
        <v>109</v>
      </c>
      <c r="C426" s="287" t="s">
        <v>88</v>
      </c>
      <c r="D426" s="287" t="s">
        <v>615</v>
      </c>
      <c r="E426" s="287"/>
      <c r="F426" s="288">
        <f>F427+F435</f>
        <v>653400</v>
      </c>
      <c r="G426" s="330"/>
      <c r="H426" s="288"/>
      <c r="I426" s="288"/>
      <c r="J426" s="288"/>
      <c r="K426" s="288" t="e">
        <f t="shared" ref="K426:L426" si="120">K427+K435</f>
        <v>#REF!</v>
      </c>
      <c r="L426" s="288" t="e">
        <f t="shared" si="120"/>
        <v>#REF!</v>
      </c>
    </row>
    <row r="427" spans="1:12" ht="51" hidden="1" x14ac:dyDescent="0.25">
      <c r="A427" s="290" t="s">
        <v>235</v>
      </c>
      <c r="B427" s="287" t="s">
        <v>109</v>
      </c>
      <c r="C427" s="287" t="s">
        <v>88</v>
      </c>
      <c r="D427" s="287" t="s">
        <v>616</v>
      </c>
      <c r="E427" s="287" t="s">
        <v>237</v>
      </c>
      <c r="F427" s="288">
        <f>F428</f>
        <v>653400</v>
      </c>
      <c r="G427" s="330"/>
      <c r="H427" s="288"/>
      <c r="I427" s="288"/>
      <c r="J427" s="288"/>
      <c r="K427" s="288">
        <f t="shared" ref="K427:L427" si="121">K428</f>
        <v>425000</v>
      </c>
      <c r="L427" s="288">
        <f t="shared" si="121"/>
        <v>395000</v>
      </c>
    </row>
    <row r="428" spans="1:12" ht="15" x14ac:dyDescent="0.25">
      <c r="A428" s="290" t="s">
        <v>333</v>
      </c>
      <c r="B428" s="287" t="s">
        <v>109</v>
      </c>
      <c r="C428" s="287" t="s">
        <v>88</v>
      </c>
      <c r="D428" s="287" t="s">
        <v>616</v>
      </c>
      <c r="E428" s="287" t="s">
        <v>501</v>
      </c>
      <c r="F428" s="288">
        <f>F429+F432</f>
        <v>653400</v>
      </c>
      <c r="G428" s="330"/>
      <c r="H428" s="288"/>
      <c r="I428" s="288"/>
      <c r="J428" s="288"/>
      <c r="K428" s="288">
        <f t="shared" ref="K428:L428" si="122">K429+K432</f>
        <v>425000</v>
      </c>
      <c r="L428" s="288">
        <f t="shared" si="122"/>
        <v>395000</v>
      </c>
    </row>
    <row r="429" spans="1:12" ht="15" x14ac:dyDescent="0.25">
      <c r="A429" s="316" t="s">
        <v>600</v>
      </c>
      <c r="B429" s="287" t="s">
        <v>109</v>
      </c>
      <c r="C429" s="287" t="s">
        <v>88</v>
      </c>
      <c r="D429" s="287" t="s">
        <v>616</v>
      </c>
      <c r="E429" s="287" t="s">
        <v>503</v>
      </c>
      <c r="F429" s="288">
        <v>501900</v>
      </c>
      <c r="G429" s="330"/>
      <c r="H429" s="288"/>
      <c r="I429" s="288"/>
      <c r="J429" s="288"/>
      <c r="K429" s="288">
        <f t="shared" ref="K429:L429" si="123">K430+K431</f>
        <v>325000</v>
      </c>
      <c r="L429" s="288">
        <f t="shared" si="123"/>
        <v>305000</v>
      </c>
    </row>
    <row r="430" spans="1:12" ht="15" hidden="1" x14ac:dyDescent="0.25">
      <c r="A430" s="289" t="s">
        <v>408</v>
      </c>
      <c r="B430" s="287" t="s">
        <v>109</v>
      </c>
      <c r="C430" s="287" t="s">
        <v>88</v>
      </c>
      <c r="D430" s="287" t="s">
        <v>616</v>
      </c>
      <c r="E430" s="287" t="s">
        <v>503</v>
      </c>
      <c r="F430" s="288">
        <v>373057</v>
      </c>
      <c r="G430" s="330"/>
      <c r="H430" s="288"/>
      <c r="I430" s="288"/>
      <c r="J430" s="288"/>
      <c r="K430" s="288">
        <v>320000</v>
      </c>
      <c r="L430" s="288">
        <v>300000</v>
      </c>
    </row>
    <row r="431" spans="1:12" ht="25.5" hidden="1" x14ac:dyDescent="0.25">
      <c r="A431" s="290" t="s">
        <v>409</v>
      </c>
      <c r="B431" s="287" t="s">
        <v>109</v>
      </c>
      <c r="C431" s="287" t="s">
        <v>88</v>
      </c>
      <c r="D431" s="287" t="s">
        <v>616</v>
      </c>
      <c r="E431" s="291" t="s">
        <v>503</v>
      </c>
      <c r="F431" s="292">
        <v>5000</v>
      </c>
      <c r="G431" s="291"/>
      <c r="H431" s="307"/>
      <c r="I431" s="332"/>
      <c r="J431" s="288"/>
      <c r="K431" s="292">
        <v>5000</v>
      </c>
      <c r="L431" s="292">
        <v>5000</v>
      </c>
    </row>
    <row r="432" spans="1:12" ht="38.25" x14ac:dyDescent="0.25">
      <c r="A432" s="289" t="s">
        <v>601</v>
      </c>
      <c r="B432" s="287" t="s">
        <v>109</v>
      </c>
      <c r="C432" s="291" t="s">
        <v>88</v>
      </c>
      <c r="D432" s="291" t="s">
        <v>616</v>
      </c>
      <c r="E432" s="291" t="s">
        <v>505</v>
      </c>
      <c r="F432" s="292">
        <v>151500</v>
      </c>
      <c r="G432" s="291"/>
      <c r="H432" s="307"/>
      <c r="I432" s="332"/>
      <c r="J432" s="288"/>
      <c r="K432" s="292">
        <f t="shared" ref="K432:L432" si="124">K433</f>
        <v>100000</v>
      </c>
      <c r="L432" s="292">
        <f t="shared" si="124"/>
        <v>90000</v>
      </c>
    </row>
    <row r="433" spans="1:12" ht="15" hidden="1" x14ac:dyDescent="0.25">
      <c r="A433" s="289" t="s">
        <v>418</v>
      </c>
      <c r="B433" s="287" t="s">
        <v>109</v>
      </c>
      <c r="C433" s="287" t="s">
        <v>88</v>
      </c>
      <c r="D433" s="291" t="s">
        <v>616</v>
      </c>
      <c r="E433" s="287" t="s">
        <v>505</v>
      </c>
      <c r="F433" s="288">
        <v>112664</v>
      </c>
      <c r="G433" s="330"/>
      <c r="H433" s="288"/>
      <c r="I433" s="288"/>
      <c r="J433" s="288"/>
      <c r="K433" s="288">
        <v>100000</v>
      </c>
      <c r="L433" s="288">
        <v>90000</v>
      </c>
    </row>
    <row r="434" spans="1:12" ht="38.25" hidden="1" x14ac:dyDescent="0.25">
      <c r="A434" s="289" t="s">
        <v>506</v>
      </c>
      <c r="B434" s="287" t="s">
        <v>109</v>
      </c>
      <c r="C434" s="287" t="s">
        <v>88</v>
      </c>
      <c r="D434" s="287" t="s">
        <v>617</v>
      </c>
      <c r="E434" s="287"/>
      <c r="F434" s="288">
        <f>F435</f>
        <v>0</v>
      </c>
      <c r="G434" s="330"/>
      <c r="H434" s="288"/>
      <c r="I434" s="288"/>
      <c r="J434" s="288"/>
      <c r="K434" s="288" t="e">
        <f t="shared" ref="K434:L437" si="125">K435</f>
        <v>#REF!</v>
      </c>
      <c r="L434" s="288" t="e">
        <f t="shared" si="125"/>
        <v>#REF!</v>
      </c>
    </row>
    <row r="435" spans="1:12" ht="38.25" hidden="1" x14ac:dyDescent="0.25">
      <c r="A435" s="289" t="s">
        <v>183</v>
      </c>
      <c r="B435" s="287" t="s">
        <v>109</v>
      </c>
      <c r="C435" s="287" t="s">
        <v>88</v>
      </c>
      <c r="D435" s="287" t="s">
        <v>617</v>
      </c>
      <c r="E435" s="287"/>
      <c r="F435" s="288">
        <f>F436</f>
        <v>0</v>
      </c>
      <c r="G435" s="330"/>
      <c r="H435" s="288"/>
      <c r="I435" s="288"/>
      <c r="J435" s="288"/>
      <c r="K435" s="288" t="e">
        <f t="shared" si="125"/>
        <v>#REF!</v>
      </c>
      <c r="L435" s="288" t="e">
        <f t="shared" si="125"/>
        <v>#REF!</v>
      </c>
    </row>
    <row r="436" spans="1:12" ht="25.5" x14ac:dyDescent="0.25">
      <c r="A436" s="290" t="s">
        <v>136</v>
      </c>
      <c r="B436" s="287" t="s">
        <v>109</v>
      </c>
      <c r="C436" s="287" t="s">
        <v>88</v>
      </c>
      <c r="D436" s="287" t="s">
        <v>617</v>
      </c>
      <c r="E436" s="287" t="s">
        <v>239</v>
      </c>
      <c r="F436" s="288">
        <f>F437</f>
        <v>0</v>
      </c>
      <c r="G436" s="330"/>
      <c r="H436" s="288"/>
      <c r="I436" s="288"/>
      <c r="J436" s="288"/>
      <c r="K436" s="288" t="e">
        <f>K437</f>
        <v>#REF!</v>
      </c>
      <c r="L436" s="288" t="e">
        <f>L437</f>
        <v>#REF!</v>
      </c>
    </row>
    <row r="437" spans="1:12" ht="25.5" hidden="1" x14ac:dyDescent="0.25">
      <c r="A437" s="290" t="s">
        <v>479</v>
      </c>
      <c r="B437" s="287" t="s">
        <v>109</v>
      </c>
      <c r="C437" s="287" t="s">
        <v>88</v>
      </c>
      <c r="D437" s="287" t="s">
        <v>617</v>
      </c>
      <c r="E437" s="287" t="s">
        <v>468</v>
      </c>
      <c r="F437" s="288">
        <f>F438</f>
        <v>0</v>
      </c>
      <c r="G437" s="330"/>
      <c r="H437" s="288"/>
      <c r="I437" s="288"/>
      <c r="J437" s="288"/>
      <c r="K437" s="288" t="e">
        <f t="shared" si="125"/>
        <v>#REF!</v>
      </c>
      <c r="L437" s="288" t="e">
        <f t="shared" si="125"/>
        <v>#REF!</v>
      </c>
    </row>
    <row r="438" spans="1:12" s="397" customFormat="1" ht="15" x14ac:dyDescent="0.25">
      <c r="A438" s="413" t="s">
        <v>425</v>
      </c>
      <c r="B438" s="410" t="s">
        <v>109</v>
      </c>
      <c r="C438" s="410" t="s">
        <v>88</v>
      </c>
      <c r="D438" s="410" t="s">
        <v>617</v>
      </c>
      <c r="E438" s="410" t="s">
        <v>426</v>
      </c>
      <c r="F438" s="411">
        <v>0</v>
      </c>
      <c r="G438" s="417"/>
      <c r="H438" s="411"/>
      <c r="I438" s="411"/>
      <c r="J438" s="411"/>
      <c r="K438" s="411" t="e">
        <f>#REF!+#REF!</f>
        <v>#REF!</v>
      </c>
      <c r="L438" s="411" t="e">
        <f>#REF!+#REF!</f>
        <v>#REF!</v>
      </c>
    </row>
    <row r="439" spans="1:12" ht="26.25" x14ac:dyDescent="0.25">
      <c r="A439" s="305" t="s">
        <v>511</v>
      </c>
      <c r="B439" s="281" t="s">
        <v>109</v>
      </c>
      <c r="C439" s="281" t="s">
        <v>88</v>
      </c>
      <c r="D439" s="306" t="s">
        <v>512</v>
      </c>
      <c r="E439" s="287"/>
      <c r="F439" s="284">
        <f t="shared" ref="F439:F444" si="126">F440</f>
        <v>189690.72</v>
      </c>
      <c r="G439" s="335"/>
      <c r="H439" s="284"/>
      <c r="I439" s="284"/>
      <c r="J439" s="284"/>
      <c r="K439" s="284" t="e">
        <f t="shared" ref="K439:L444" si="127">K440</f>
        <v>#REF!</v>
      </c>
      <c r="L439" s="284" t="e">
        <f t="shared" si="127"/>
        <v>#REF!</v>
      </c>
    </row>
    <row r="440" spans="1:12" ht="26.25" x14ac:dyDescent="0.25">
      <c r="A440" s="305" t="s">
        <v>382</v>
      </c>
      <c r="B440" s="281" t="s">
        <v>109</v>
      </c>
      <c r="C440" s="281" t="s">
        <v>88</v>
      </c>
      <c r="D440" s="306" t="s">
        <v>513</v>
      </c>
      <c r="E440" s="287"/>
      <c r="F440" s="284">
        <f t="shared" si="126"/>
        <v>189690.72</v>
      </c>
      <c r="G440" s="335"/>
      <c r="H440" s="284"/>
      <c r="I440" s="284"/>
      <c r="J440" s="284"/>
      <c r="K440" s="284" t="e">
        <f t="shared" si="127"/>
        <v>#REF!</v>
      </c>
      <c r="L440" s="284" t="e">
        <f t="shared" si="127"/>
        <v>#REF!</v>
      </c>
    </row>
    <row r="441" spans="1:12" ht="26.25" x14ac:dyDescent="0.25">
      <c r="A441" s="312" t="s">
        <v>514</v>
      </c>
      <c r="B441" s="287" t="s">
        <v>109</v>
      </c>
      <c r="C441" s="287" t="s">
        <v>88</v>
      </c>
      <c r="D441" s="315" t="s">
        <v>515</v>
      </c>
      <c r="E441" s="287"/>
      <c r="F441" s="288">
        <f t="shared" si="126"/>
        <v>189690.72</v>
      </c>
      <c r="G441" s="330"/>
      <c r="H441" s="288"/>
      <c r="I441" s="288"/>
      <c r="J441" s="288"/>
      <c r="K441" s="288" t="e">
        <f t="shared" si="127"/>
        <v>#REF!</v>
      </c>
      <c r="L441" s="288" t="e">
        <f t="shared" si="127"/>
        <v>#REF!</v>
      </c>
    </row>
    <row r="442" spans="1:12" ht="15" x14ac:dyDescent="0.25">
      <c r="A442" s="289" t="s">
        <v>516</v>
      </c>
      <c r="B442" s="287" t="s">
        <v>109</v>
      </c>
      <c r="C442" s="287" t="s">
        <v>88</v>
      </c>
      <c r="D442" s="315" t="s">
        <v>517</v>
      </c>
      <c r="E442" s="287"/>
      <c r="F442" s="288">
        <f t="shared" si="126"/>
        <v>189690.72</v>
      </c>
      <c r="G442" s="330"/>
      <c r="H442" s="288"/>
      <c r="I442" s="288"/>
      <c r="J442" s="288"/>
      <c r="K442" s="288" t="e">
        <f t="shared" si="127"/>
        <v>#REF!</v>
      </c>
      <c r="L442" s="288" t="e">
        <f t="shared" si="127"/>
        <v>#REF!</v>
      </c>
    </row>
    <row r="443" spans="1:12" ht="25.5" x14ac:dyDescent="0.25">
      <c r="A443" s="299" t="s">
        <v>466</v>
      </c>
      <c r="B443" s="287" t="s">
        <v>109</v>
      </c>
      <c r="C443" s="287" t="s">
        <v>88</v>
      </c>
      <c r="D443" s="315" t="s">
        <v>517</v>
      </c>
      <c r="E443" s="287" t="s">
        <v>239</v>
      </c>
      <c r="F443" s="288">
        <f t="shared" si="126"/>
        <v>189690.72</v>
      </c>
      <c r="G443" s="330"/>
      <c r="H443" s="288"/>
      <c r="I443" s="288"/>
      <c r="J443" s="288"/>
      <c r="K443" s="288" t="e">
        <f t="shared" si="127"/>
        <v>#REF!</v>
      </c>
      <c r="L443" s="288" t="e">
        <f t="shared" si="127"/>
        <v>#REF!</v>
      </c>
    </row>
    <row r="444" spans="1:12" ht="25.5" hidden="1" x14ac:dyDescent="0.25">
      <c r="A444" s="299" t="s">
        <v>467</v>
      </c>
      <c r="B444" s="287" t="s">
        <v>109</v>
      </c>
      <c r="C444" s="287" t="s">
        <v>88</v>
      </c>
      <c r="D444" s="315" t="s">
        <v>517</v>
      </c>
      <c r="E444" s="287" t="s">
        <v>468</v>
      </c>
      <c r="F444" s="288">
        <f t="shared" si="126"/>
        <v>189690.72</v>
      </c>
      <c r="G444" s="330"/>
      <c r="H444" s="288"/>
      <c r="I444" s="288"/>
      <c r="J444" s="288"/>
      <c r="K444" s="288" t="e">
        <f t="shared" si="127"/>
        <v>#REF!</v>
      </c>
      <c r="L444" s="288" t="e">
        <f t="shared" si="127"/>
        <v>#REF!</v>
      </c>
    </row>
    <row r="445" spans="1:12" ht="15" x14ac:dyDescent="0.25">
      <c r="A445" s="290" t="s">
        <v>425</v>
      </c>
      <c r="B445" s="287" t="s">
        <v>109</v>
      </c>
      <c r="C445" s="287" t="s">
        <v>88</v>
      </c>
      <c r="D445" s="315" t="s">
        <v>517</v>
      </c>
      <c r="E445" s="287" t="s">
        <v>426</v>
      </c>
      <c r="F445" s="288">
        <v>189690.72</v>
      </c>
      <c r="G445" s="330"/>
      <c r="H445" s="288"/>
      <c r="I445" s="288"/>
      <c r="J445" s="288"/>
      <c r="K445" s="288" t="e">
        <f>#REF!</f>
        <v>#REF!</v>
      </c>
      <c r="L445" s="288" t="e">
        <f>#REF!</f>
        <v>#REF!</v>
      </c>
    </row>
    <row r="446" spans="1:12" s="397" customFormat="1" ht="15" x14ac:dyDescent="0.25">
      <c r="A446" s="418" t="s">
        <v>133</v>
      </c>
      <c r="B446" s="407" t="s">
        <v>109</v>
      </c>
      <c r="C446" s="407" t="s">
        <v>134</v>
      </c>
      <c r="D446" s="410"/>
      <c r="E446" s="410"/>
      <c r="F446" s="408">
        <f>F447</f>
        <v>2614290</v>
      </c>
      <c r="G446" s="419"/>
      <c r="H446" s="411"/>
      <c r="I446" s="411"/>
      <c r="J446" s="411"/>
      <c r="K446" s="408">
        <f t="shared" ref="K446:L448" si="128">K447</f>
        <v>1046500</v>
      </c>
      <c r="L446" s="408">
        <f t="shared" si="128"/>
        <v>1024100.94</v>
      </c>
    </row>
    <row r="447" spans="1:12" ht="26.25" x14ac:dyDescent="0.25">
      <c r="A447" s="303" t="s">
        <v>581</v>
      </c>
      <c r="B447" s="281" t="s">
        <v>109</v>
      </c>
      <c r="C447" s="281" t="s">
        <v>134</v>
      </c>
      <c r="D447" s="281" t="s">
        <v>577</v>
      </c>
      <c r="E447" s="281"/>
      <c r="F447" s="284">
        <f>F448</f>
        <v>2614290</v>
      </c>
      <c r="G447" s="330"/>
      <c r="H447" s="284">
        <f>H462+H465</f>
        <v>0</v>
      </c>
      <c r="I447" s="284">
        <f>I462+I465</f>
        <v>0</v>
      </c>
      <c r="J447" s="284">
        <f>J462+J465</f>
        <v>0</v>
      </c>
      <c r="K447" s="284">
        <f t="shared" si="128"/>
        <v>1046500</v>
      </c>
      <c r="L447" s="284">
        <f t="shared" si="128"/>
        <v>1024100.94</v>
      </c>
    </row>
    <row r="448" spans="1:12" ht="24.75" customHeight="1" x14ac:dyDescent="0.25">
      <c r="A448" s="285" t="s">
        <v>618</v>
      </c>
      <c r="B448" s="281" t="s">
        <v>109</v>
      </c>
      <c r="C448" s="281" t="s">
        <v>134</v>
      </c>
      <c r="D448" s="281" t="s">
        <v>619</v>
      </c>
      <c r="E448" s="287"/>
      <c r="F448" s="284">
        <f>F449</f>
        <v>2614290</v>
      </c>
      <c r="G448" s="328"/>
      <c r="H448" s="329"/>
      <c r="I448" s="329"/>
      <c r="J448" s="329"/>
      <c r="K448" s="284">
        <f t="shared" si="128"/>
        <v>1046500</v>
      </c>
      <c r="L448" s="284">
        <f t="shared" si="128"/>
        <v>1024100.94</v>
      </c>
    </row>
    <row r="449" spans="1:12" ht="26.25" x14ac:dyDescent="0.25">
      <c r="A449" s="294" t="s">
        <v>620</v>
      </c>
      <c r="B449" s="287" t="s">
        <v>109</v>
      </c>
      <c r="C449" s="287" t="s">
        <v>134</v>
      </c>
      <c r="D449" s="287" t="s">
        <v>621</v>
      </c>
      <c r="E449" s="287"/>
      <c r="F449" s="288">
        <f>F450+F457+F465</f>
        <v>2614290</v>
      </c>
      <c r="G449" s="346"/>
      <c r="H449" s="347"/>
      <c r="I449" s="347"/>
      <c r="J449" s="347"/>
      <c r="K449" s="288">
        <f t="shared" ref="K449:L449" si="129">K450+K457+K465</f>
        <v>1046500</v>
      </c>
      <c r="L449" s="288">
        <f t="shared" si="129"/>
        <v>1024100.94</v>
      </c>
    </row>
    <row r="450" spans="1:12" ht="51" hidden="1" x14ac:dyDescent="0.25">
      <c r="A450" s="290" t="s">
        <v>235</v>
      </c>
      <c r="B450" s="287" t="s">
        <v>109</v>
      </c>
      <c r="C450" s="287" t="s">
        <v>134</v>
      </c>
      <c r="D450" s="287" t="s">
        <v>622</v>
      </c>
      <c r="E450" s="287" t="s">
        <v>237</v>
      </c>
      <c r="F450" s="288">
        <f>F451</f>
        <v>2614090</v>
      </c>
      <c r="G450" s="346"/>
      <c r="H450" s="347"/>
      <c r="I450" s="347"/>
      <c r="J450" s="347"/>
      <c r="K450" s="288">
        <f t="shared" ref="K450:L450" si="130">K451</f>
        <v>1045000</v>
      </c>
      <c r="L450" s="288">
        <f t="shared" si="130"/>
        <v>1022600.94</v>
      </c>
    </row>
    <row r="451" spans="1:12" ht="15" x14ac:dyDescent="0.25">
      <c r="A451" s="290" t="s">
        <v>333</v>
      </c>
      <c r="B451" s="287" t="s">
        <v>109</v>
      </c>
      <c r="C451" s="287" t="s">
        <v>134</v>
      </c>
      <c r="D451" s="287" t="s">
        <v>622</v>
      </c>
      <c r="E451" s="287" t="s">
        <v>501</v>
      </c>
      <c r="F451" s="288">
        <f>F452+F455</f>
        <v>2614090</v>
      </c>
      <c r="G451" s="346"/>
      <c r="H451" s="347"/>
      <c r="I451" s="347"/>
      <c r="J451" s="347"/>
      <c r="K451" s="288">
        <f t="shared" ref="K451:L451" si="131">K452+K455</f>
        <v>1045000</v>
      </c>
      <c r="L451" s="288">
        <f t="shared" si="131"/>
        <v>1022600.94</v>
      </c>
    </row>
    <row r="452" spans="1:12" ht="15" x14ac:dyDescent="0.25">
      <c r="A452" s="316" t="s">
        <v>600</v>
      </c>
      <c r="B452" s="287" t="s">
        <v>109</v>
      </c>
      <c r="C452" s="287" t="s">
        <v>134</v>
      </c>
      <c r="D452" s="287" t="s">
        <v>622</v>
      </c>
      <c r="E452" s="287" t="s">
        <v>503</v>
      </c>
      <c r="F452" s="288">
        <v>2010090</v>
      </c>
      <c r="G452" s="346"/>
      <c r="H452" s="347"/>
      <c r="I452" s="347"/>
      <c r="J452" s="347"/>
      <c r="K452" s="288">
        <f t="shared" ref="K452:L452" si="132">K453+K454</f>
        <v>805000</v>
      </c>
      <c r="L452" s="288">
        <f t="shared" si="132"/>
        <v>790000</v>
      </c>
    </row>
    <row r="453" spans="1:12" ht="15" hidden="1" x14ac:dyDescent="0.25">
      <c r="A453" s="289" t="s">
        <v>408</v>
      </c>
      <c r="B453" s="287" t="s">
        <v>109</v>
      </c>
      <c r="C453" s="287" t="s">
        <v>134</v>
      </c>
      <c r="D453" s="287" t="s">
        <v>622</v>
      </c>
      <c r="E453" s="287" t="s">
        <v>503</v>
      </c>
      <c r="F453" s="288">
        <v>890000</v>
      </c>
      <c r="G453" s="346"/>
      <c r="H453" s="288"/>
      <c r="I453" s="288"/>
      <c r="J453" s="288"/>
      <c r="K453" s="288">
        <v>800000</v>
      </c>
      <c r="L453" s="288">
        <v>785000</v>
      </c>
    </row>
    <row r="454" spans="1:12" ht="25.5" hidden="1" x14ac:dyDescent="0.25">
      <c r="A454" s="290" t="s">
        <v>409</v>
      </c>
      <c r="B454" s="287" t="s">
        <v>109</v>
      </c>
      <c r="C454" s="287" t="s">
        <v>134</v>
      </c>
      <c r="D454" s="287" t="s">
        <v>622</v>
      </c>
      <c r="E454" s="291" t="s">
        <v>503</v>
      </c>
      <c r="F454" s="292">
        <v>10000</v>
      </c>
      <c r="G454" s="291"/>
      <c r="H454" s="307"/>
      <c r="I454" s="332"/>
      <c r="J454" s="288"/>
      <c r="K454" s="292">
        <v>5000</v>
      </c>
      <c r="L454" s="292">
        <v>5000</v>
      </c>
    </row>
    <row r="455" spans="1:12" ht="38.25" x14ac:dyDescent="0.25">
      <c r="A455" s="289" t="s">
        <v>601</v>
      </c>
      <c r="B455" s="287" t="s">
        <v>109</v>
      </c>
      <c r="C455" s="291" t="s">
        <v>134</v>
      </c>
      <c r="D455" s="291" t="s">
        <v>622</v>
      </c>
      <c r="E455" s="291" t="s">
        <v>505</v>
      </c>
      <c r="F455" s="292">
        <v>604000</v>
      </c>
      <c r="G455" s="291"/>
      <c r="H455" s="307"/>
      <c r="I455" s="332"/>
      <c r="J455" s="288"/>
      <c r="K455" s="292">
        <f t="shared" ref="K455:L455" si="133">K456</f>
        <v>240000</v>
      </c>
      <c r="L455" s="292">
        <f t="shared" si="133"/>
        <v>232600.94</v>
      </c>
    </row>
    <row r="456" spans="1:12" ht="15" hidden="1" x14ac:dyDescent="0.25">
      <c r="A456" s="289" t="s">
        <v>418</v>
      </c>
      <c r="B456" s="287" t="s">
        <v>109</v>
      </c>
      <c r="C456" s="287" t="s">
        <v>134</v>
      </c>
      <c r="D456" s="291" t="s">
        <v>622</v>
      </c>
      <c r="E456" s="287" t="s">
        <v>505</v>
      </c>
      <c r="F456" s="288">
        <v>272000</v>
      </c>
      <c r="G456" s="346"/>
      <c r="H456" s="288"/>
      <c r="I456" s="288"/>
      <c r="J456" s="288"/>
      <c r="K456" s="288">
        <v>240000</v>
      </c>
      <c r="L456" s="288">
        <v>232600.94</v>
      </c>
    </row>
    <row r="457" spans="1:12" ht="38.25" hidden="1" x14ac:dyDescent="0.25">
      <c r="A457" s="289" t="s">
        <v>183</v>
      </c>
      <c r="B457" s="287" t="s">
        <v>109</v>
      </c>
      <c r="C457" s="291" t="s">
        <v>134</v>
      </c>
      <c r="D457" s="287" t="s">
        <v>623</v>
      </c>
      <c r="E457" s="287"/>
      <c r="F457" s="288">
        <f>F458</f>
        <v>0</v>
      </c>
      <c r="G457" s="346"/>
      <c r="H457" s="347"/>
      <c r="I457" s="347"/>
      <c r="J457" s="347"/>
      <c r="K457" s="288">
        <f t="shared" ref="K457:L459" si="134">K458</f>
        <v>1000</v>
      </c>
      <c r="L457" s="288">
        <f t="shared" si="134"/>
        <v>1000</v>
      </c>
    </row>
    <row r="458" spans="1:12" ht="25.5" x14ac:dyDescent="0.25">
      <c r="A458" s="299" t="s">
        <v>466</v>
      </c>
      <c r="B458" s="287" t="s">
        <v>109</v>
      </c>
      <c r="C458" s="291" t="s">
        <v>134</v>
      </c>
      <c r="D458" s="287" t="s">
        <v>623</v>
      </c>
      <c r="E458" s="287" t="s">
        <v>239</v>
      </c>
      <c r="F458" s="288">
        <f>F459</f>
        <v>0</v>
      </c>
      <c r="G458" s="330"/>
      <c r="H458" s="288"/>
      <c r="I458" s="288"/>
      <c r="J458" s="288"/>
      <c r="K458" s="288">
        <f t="shared" si="134"/>
        <v>1000</v>
      </c>
      <c r="L458" s="288">
        <f t="shared" si="134"/>
        <v>1000</v>
      </c>
    </row>
    <row r="459" spans="1:12" ht="25.5" hidden="1" x14ac:dyDescent="0.25">
      <c r="A459" s="299" t="s">
        <v>467</v>
      </c>
      <c r="B459" s="287" t="s">
        <v>109</v>
      </c>
      <c r="C459" s="291" t="s">
        <v>134</v>
      </c>
      <c r="D459" s="287" t="s">
        <v>623</v>
      </c>
      <c r="E459" s="287" t="s">
        <v>468</v>
      </c>
      <c r="F459" s="288">
        <f>F460</f>
        <v>0</v>
      </c>
      <c r="G459" s="330"/>
      <c r="H459" s="288"/>
      <c r="I459" s="288"/>
      <c r="J459" s="288"/>
      <c r="K459" s="288">
        <f t="shared" si="134"/>
        <v>1000</v>
      </c>
      <c r="L459" s="288">
        <f t="shared" si="134"/>
        <v>1000</v>
      </c>
    </row>
    <row r="460" spans="1:12" ht="15" x14ac:dyDescent="0.25">
      <c r="A460" s="290" t="s">
        <v>425</v>
      </c>
      <c r="B460" s="287" t="s">
        <v>109</v>
      </c>
      <c r="C460" s="287" t="s">
        <v>134</v>
      </c>
      <c r="D460" s="287" t="s">
        <v>623</v>
      </c>
      <c r="E460" s="287" t="s">
        <v>426</v>
      </c>
      <c r="F460" s="288">
        <v>0</v>
      </c>
      <c r="G460" s="346"/>
      <c r="H460" s="288"/>
      <c r="I460" s="288"/>
      <c r="J460" s="288"/>
      <c r="K460" s="288">
        <f t="shared" ref="K460:L460" si="135">K461+K462+K463+K464</f>
        <v>1000</v>
      </c>
      <c r="L460" s="288">
        <f t="shared" si="135"/>
        <v>1000</v>
      </c>
    </row>
    <row r="461" spans="1:12" ht="15" hidden="1" x14ac:dyDescent="0.25">
      <c r="A461" s="289" t="s">
        <v>432</v>
      </c>
      <c r="B461" s="287" t="s">
        <v>109</v>
      </c>
      <c r="C461" s="287" t="s">
        <v>134</v>
      </c>
      <c r="D461" s="287" t="s">
        <v>623</v>
      </c>
      <c r="E461" s="287" t="s">
        <v>426</v>
      </c>
      <c r="F461" s="288"/>
      <c r="G461" s="346"/>
      <c r="H461" s="288"/>
      <c r="I461" s="288"/>
      <c r="J461" s="288"/>
      <c r="K461" s="288"/>
      <c r="L461" s="288"/>
    </row>
    <row r="462" spans="1:12" ht="15" hidden="1" x14ac:dyDescent="0.25">
      <c r="A462" s="293" t="s">
        <v>433</v>
      </c>
      <c r="B462" s="287" t="s">
        <v>109</v>
      </c>
      <c r="C462" s="287" t="s">
        <v>134</v>
      </c>
      <c r="D462" s="287" t="s">
        <v>623</v>
      </c>
      <c r="E462" s="287" t="s">
        <v>426</v>
      </c>
      <c r="F462" s="288"/>
      <c r="G462" s="346"/>
      <c r="H462" s="288"/>
      <c r="I462" s="288"/>
      <c r="J462" s="288"/>
      <c r="K462" s="288"/>
      <c r="L462" s="288"/>
    </row>
    <row r="463" spans="1:12" ht="15" hidden="1" x14ac:dyDescent="0.25">
      <c r="A463" s="294" t="s">
        <v>435</v>
      </c>
      <c r="B463" s="287" t="s">
        <v>109</v>
      </c>
      <c r="C463" s="291" t="s">
        <v>134</v>
      </c>
      <c r="D463" s="287" t="s">
        <v>623</v>
      </c>
      <c r="E463" s="291" t="s">
        <v>426</v>
      </c>
      <c r="F463" s="288">
        <v>1000</v>
      </c>
      <c r="G463" s="330"/>
      <c r="H463" s="288"/>
      <c r="I463" s="288"/>
      <c r="J463" s="288"/>
      <c r="K463" s="288">
        <v>1000</v>
      </c>
      <c r="L463" s="288">
        <v>1000</v>
      </c>
    </row>
    <row r="464" spans="1:12" ht="26.25" hidden="1" x14ac:dyDescent="0.25">
      <c r="A464" s="294" t="s">
        <v>436</v>
      </c>
      <c r="B464" s="287" t="s">
        <v>109</v>
      </c>
      <c r="C464" s="287" t="s">
        <v>134</v>
      </c>
      <c r="D464" s="287" t="s">
        <v>623</v>
      </c>
      <c r="E464" s="287" t="s">
        <v>426</v>
      </c>
      <c r="F464" s="288"/>
      <c r="G464" s="330"/>
      <c r="H464" s="288"/>
      <c r="I464" s="288"/>
      <c r="J464" s="288"/>
      <c r="K464" s="288"/>
      <c r="L464" s="288"/>
    </row>
    <row r="465" spans="1:12" ht="15" x14ac:dyDescent="0.25">
      <c r="A465" s="293" t="s">
        <v>251</v>
      </c>
      <c r="B465" s="287" t="s">
        <v>109</v>
      </c>
      <c r="C465" s="287" t="s">
        <v>134</v>
      </c>
      <c r="D465" s="287" t="s">
        <v>624</v>
      </c>
      <c r="E465" s="287" t="s">
        <v>439</v>
      </c>
      <c r="F465" s="288">
        <f>F466</f>
        <v>200</v>
      </c>
      <c r="G465" s="330"/>
      <c r="H465" s="288"/>
      <c r="I465" s="288"/>
      <c r="J465" s="288"/>
      <c r="K465" s="288">
        <f t="shared" ref="K465:L465" si="136">K466</f>
        <v>500</v>
      </c>
      <c r="L465" s="288">
        <f t="shared" si="136"/>
        <v>500</v>
      </c>
    </row>
    <row r="466" spans="1:12" ht="15" x14ac:dyDescent="0.25">
      <c r="A466" s="289" t="s">
        <v>445</v>
      </c>
      <c r="B466" s="287" t="s">
        <v>109</v>
      </c>
      <c r="C466" s="287" t="s">
        <v>134</v>
      </c>
      <c r="D466" s="287" t="s">
        <v>624</v>
      </c>
      <c r="E466" s="291" t="s">
        <v>446</v>
      </c>
      <c r="F466" s="288">
        <v>200</v>
      </c>
      <c r="G466" s="330"/>
      <c r="H466" s="288"/>
      <c r="I466" s="288"/>
      <c r="J466" s="288"/>
      <c r="K466" s="288">
        <f t="shared" ref="K466:L466" si="137">K467+K468+K469</f>
        <v>500</v>
      </c>
      <c r="L466" s="288">
        <f t="shared" si="137"/>
        <v>500</v>
      </c>
    </row>
    <row r="467" spans="1:12" ht="26.25" hidden="1" x14ac:dyDescent="0.25">
      <c r="A467" s="294" t="s">
        <v>447</v>
      </c>
      <c r="B467" s="281" t="s">
        <v>109</v>
      </c>
      <c r="C467" s="287" t="s">
        <v>134</v>
      </c>
      <c r="D467" s="287" t="s">
        <v>624</v>
      </c>
      <c r="E467" s="287" t="s">
        <v>446</v>
      </c>
      <c r="F467" s="288"/>
      <c r="G467" s="330"/>
      <c r="H467" s="288"/>
      <c r="I467" s="288"/>
      <c r="J467" s="288"/>
      <c r="K467" s="288"/>
      <c r="L467" s="288"/>
    </row>
    <row r="468" spans="1:12" ht="26.25" hidden="1" x14ac:dyDescent="0.25">
      <c r="A468" s="296" t="s">
        <v>448</v>
      </c>
      <c r="B468" s="281" t="s">
        <v>109</v>
      </c>
      <c r="C468" s="287" t="s">
        <v>134</v>
      </c>
      <c r="D468" s="287" t="s">
        <v>624</v>
      </c>
      <c r="E468" s="287" t="s">
        <v>446</v>
      </c>
      <c r="F468" s="288"/>
      <c r="G468" s="330"/>
      <c r="H468" s="288"/>
      <c r="I468" s="288"/>
      <c r="J468" s="288"/>
      <c r="K468" s="288"/>
      <c r="L468" s="288"/>
    </row>
    <row r="469" spans="1:12" ht="15" hidden="1" x14ac:dyDescent="0.25">
      <c r="A469" s="289" t="s">
        <v>449</v>
      </c>
      <c r="B469" s="281" t="s">
        <v>109</v>
      </c>
      <c r="C469" s="287" t="s">
        <v>134</v>
      </c>
      <c r="D469" s="287" t="s">
        <v>624</v>
      </c>
      <c r="E469" s="287" t="s">
        <v>446</v>
      </c>
      <c r="F469" s="288">
        <v>500</v>
      </c>
      <c r="G469" s="330"/>
      <c r="H469" s="288"/>
      <c r="I469" s="288"/>
      <c r="J469" s="288"/>
      <c r="K469" s="288">
        <v>500</v>
      </c>
      <c r="L469" s="288">
        <v>500</v>
      </c>
    </row>
    <row r="470" spans="1:12" ht="15" x14ac:dyDescent="0.25">
      <c r="A470" s="283" t="s">
        <v>225</v>
      </c>
      <c r="B470" s="281" t="s">
        <v>109</v>
      </c>
      <c r="C470" s="281" t="s">
        <v>200</v>
      </c>
      <c r="D470" s="287"/>
      <c r="E470" s="287"/>
      <c r="F470" s="284">
        <f t="shared" ref="F470:F475" si="138">F471</f>
        <v>160956</v>
      </c>
      <c r="G470" s="328"/>
      <c r="H470" s="288"/>
      <c r="I470" s="288"/>
      <c r="J470" s="288"/>
      <c r="K470" s="284">
        <f t="shared" ref="K470:L476" si="139">K471</f>
        <v>139200</v>
      </c>
      <c r="L470" s="284">
        <f t="shared" si="139"/>
        <v>139200</v>
      </c>
    </row>
    <row r="471" spans="1:12" ht="15" x14ac:dyDescent="0.25">
      <c r="A471" s="283" t="s">
        <v>199</v>
      </c>
      <c r="B471" s="281" t="s">
        <v>109</v>
      </c>
      <c r="C471" s="281" t="s">
        <v>201</v>
      </c>
      <c r="D471" s="287"/>
      <c r="E471" s="287"/>
      <c r="F471" s="284">
        <f t="shared" si="138"/>
        <v>160956</v>
      </c>
      <c r="G471" s="328"/>
      <c r="H471" s="284"/>
      <c r="I471" s="284"/>
      <c r="J471" s="284"/>
      <c r="K471" s="284">
        <f t="shared" si="139"/>
        <v>139200</v>
      </c>
      <c r="L471" s="284">
        <f t="shared" si="139"/>
        <v>139200</v>
      </c>
    </row>
    <row r="472" spans="1:12" ht="26.25" x14ac:dyDescent="0.25">
      <c r="A472" s="305" t="s">
        <v>625</v>
      </c>
      <c r="B472" s="281" t="s">
        <v>109</v>
      </c>
      <c r="C472" s="281" t="s">
        <v>201</v>
      </c>
      <c r="D472" s="278" t="s">
        <v>397</v>
      </c>
      <c r="E472" s="287"/>
      <c r="F472" s="284">
        <f t="shared" si="138"/>
        <v>160956</v>
      </c>
      <c r="G472" s="328"/>
      <c r="H472" s="284"/>
      <c r="I472" s="284"/>
      <c r="J472" s="284"/>
      <c r="K472" s="284">
        <f t="shared" si="139"/>
        <v>139200</v>
      </c>
      <c r="L472" s="284">
        <f t="shared" si="139"/>
        <v>139200</v>
      </c>
    </row>
    <row r="473" spans="1:12" ht="15" x14ac:dyDescent="0.25">
      <c r="A473" s="303" t="s">
        <v>258</v>
      </c>
      <c r="B473" s="281" t="s">
        <v>109</v>
      </c>
      <c r="C473" s="281" t="s">
        <v>201</v>
      </c>
      <c r="D473" s="278" t="s">
        <v>626</v>
      </c>
      <c r="E473" s="287"/>
      <c r="F473" s="284">
        <f t="shared" si="138"/>
        <v>160956</v>
      </c>
      <c r="G473" s="328"/>
      <c r="H473" s="284"/>
      <c r="I473" s="284"/>
      <c r="J473" s="284"/>
      <c r="K473" s="284">
        <f t="shared" si="139"/>
        <v>139200</v>
      </c>
      <c r="L473" s="284">
        <f t="shared" si="139"/>
        <v>139200</v>
      </c>
    </row>
    <row r="474" spans="1:12" ht="25.5" x14ac:dyDescent="0.25">
      <c r="A474" s="323" t="s">
        <v>627</v>
      </c>
      <c r="B474" s="287" t="s">
        <v>109</v>
      </c>
      <c r="C474" s="287" t="s">
        <v>201</v>
      </c>
      <c r="D474" s="291" t="s">
        <v>628</v>
      </c>
      <c r="E474" s="287"/>
      <c r="F474" s="288">
        <f t="shared" si="138"/>
        <v>160956</v>
      </c>
      <c r="G474" s="346"/>
      <c r="H474" s="288"/>
      <c r="I474" s="288"/>
      <c r="J474" s="288"/>
      <c r="K474" s="288">
        <f t="shared" si="139"/>
        <v>139200</v>
      </c>
      <c r="L474" s="288">
        <f t="shared" si="139"/>
        <v>139200</v>
      </c>
    </row>
    <row r="475" spans="1:12" ht="25.5" customHeight="1" x14ac:dyDescent="0.25">
      <c r="A475" s="289" t="s">
        <v>260</v>
      </c>
      <c r="B475" s="287" t="s">
        <v>109</v>
      </c>
      <c r="C475" s="287" t="s">
        <v>201</v>
      </c>
      <c r="D475" s="291" t="s">
        <v>629</v>
      </c>
      <c r="E475" s="287" t="s">
        <v>630</v>
      </c>
      <c r="F475" s="288">
        <f t="shared" si="138"/>
        <v>160956</v>
      </c>
      <c r="G475" s="346"/>
      <c r="H475" s="288"/>
      <c r="I475" s="288"/>
      <c r="J475" s="288"/>
      <c r="K475" s="288">
        <f t="shared" si="139"/>
        <v>139200</v>
      </c>
      <c r="L475" s="288">
        <f t="shared" si="139"/>
        <v>139200</v>
      </c>
    </row>
    <row r="476" spans="1:12" ht="25.5" x14ac:dyDescent="0.25">
      <c r="A476" s="289" t="s">
        <v>631</v>
      </c>
      <c r="B476" s="287" t="s">
        <v>109</v>
      </c>
      <c r="C476" s="287" t="s">
        <v>201</v>
      </c>
      <c r="D476" s="291" t="s">
        <v>629</v>
      </c>
      <c r="E476" s="287" t="s">
        <v>632</v>
      </c>
      <c r="F476" s="288">
        <v>160956</v>
      </c>
      <c r="G476" s="346"/>
      <c r="H476" s="288"/>
      <c r="I476" s="288"/>
      <c r="J476" s="288"/>
      <c r="K476" s="288">
        <f t="shared" si="139"/>
        <v>139200</v>
      </c>
      <c r="L476" s="288">
        <f t="shared" si="139"/>
        <v>139200</v>
      </c>
    </row>
    <row r="477" spans="1:12" ht="25.5" hidden="1" x14ac:dyDescent="0.25">
      <c r="A477" s="289" t="s">
        <v>633</v>
      </c>
      <c r="B477" s="281" t="s">
        <v>109</v>
      </c>
      <c r="C477" s="287" t="s">
        <v>201</v>
      </c>
      <c r="D477" s="291" t="s">
        <v>629</v>
      </c>
      <c r="E477" s="287" t="s">
        <v>632</v>
      </c>
      <c r="F477" s="288">
        <v>139200</v>
      </c>
      <c r="G477" s="328"/>
      <c r="H477" s="288"/>
      <c r="I477" s="288"/>
      <c r="J477" s="288"/>
      <c r="K477" s="288">
        <v>139200</v>
      </c>
      <c r="L477" s="288">
        <v>139200</v>
      </c>
    </row>
    <row r="478" spans="1:12" ht="15" x14ac:dyDescent="0.25">
      <c r="A478" s="285" t="s">
        <v>89</v>
      </c>
      <c r="B478" s="281" t="s">
        <v>109</v>
      </c>
      <c r="C478" s="281" t="s">
        <v>90</v>
      </c>
      <c r="D478" s="281"/>
      <c r="E478" s="281" t="s">
        <v>55</v>
      </c>
      <c r="F478" s="284">
        <f t="shared" ref="F478:F485" si="140">F479</f>
        <v>1000</v>
      </c>
      <c r="G478" s="328"/>
      <c r="H478" s="329">
        <f>H482</f>
        <v>0</v>
      </c>
      <c r="I478" s="329">
        <f>I482</f>
        <v>0</v>
      </c>
      <c r="J478" s="329">
        <f>J482</f>
        <v>0</v>
      </c>
      <c r="K478" s="284">
        <f t="shared" ref="K478:L486" si="141">K479</f>
        <v>2000</v>
      </c>
      <c r="L478" s="284">
        <f t="shared" si="141"/>
        <v>2000</v>
      </c>
    </row>
    <row r="479" spans="1:12" ht="15" x14ac:dyDescent="0.25">
      <c r="A479" s="285" t="s">
        <v>102</v>
      </c>
      <c r="B479" s="281" t="s">
        <v>109</v>
      </c>
      <c r="C479" s="281" t="s">
        <v>101</v>
      </c>
      <c r="D479" s="281"/>
      <c r="E479" s="281"/>
      <c r="F479" s="284">
        <f t="shared" si="140"/>
        <v>1000</v>
      </c>
      <c r="G479" s="328"/>
      <c r="H479" s="329"/>
      <c r="I479" s="329"/>
      <c r="J479" s="329"/>
      <c r="K479" s="284">
        <f t="shared" si="141"/>
        <v>2000</v>
      </c>
      <c r="L479" s="284">
        <f t="shared" si="141"/>
        <v>2000</v>
      </c>
    </row>
    <row r="480" spans="1:12" ht="26.25" x14ac:dyDescent="0.25">
      <c r="A480" s="303" t="s">
        <v>581</v>
      </c>
      <c r="B480" s="281" t="s">
        <v>109</v>
      </c>
      <c r="C480" s="281" t="s">
        <v>101</v>
      </c>
      <c r="D480" s="281" t="s">
        <v>577</v>
      </c>
      <c r="E480" s="281"/>
      <c r="F480" s="284">
        <f t="shared" si="140"/>
        <v>1000</v>
      </c>
      <c r="G480" s="328"/>
      <c r="H480" s="329"/>
      <c r="I480" s="329"/>
      <c r="J480" s="329"/>
      <c r="K480" s="284">
        <f t="shared" si="141"/>
        <v>2000</v>
      </c>
      <c r="L480" s="284">
        <f t="shared" si="141"/>
        <v>2000</v>
      </c>
    </row>
    <row r="481" spans="1:12" ht="26.25" x14ac:dyDescent="0.25">
      <c r="A481" s="303" t="s">
        <v>348</v>
      </c>
      <c r="B481" s="281" t="s">
        <v>109</v>
      </c>
      <c r="C481" s="281" t="s">
        <v>101</v>
      </c>
      <c r="D481" s="281" t="s">
        <v>634</v>
      </c>
      <c r="E481" s="281"/>
      <c r="F481" s="284">
        <f t="shared" si="140"/>
        <v>1000</v>
      </c>
      <c r="G481" s="328"/>
      <c r="H481" s="329"/>
      <c r="I481" s="329"/>
      <c r="J481" s="329"/>
      <c r="K481" s="284">
        <f t="shared" si="141"/>
        <v>2000</v>
      </c>
      <c r="L481" s="284">
        <f t="shared" si="141"/>
        <v>2000</v>
      </c>
    </row>
    <row r="482" spans="1:12" ht="25.5" x14ac:dyDescent="0.25">
      <c r="A482" s="289" t="s">
        <v>635</v>
      </c>
      <c r="B482" s="287" t="s">
        <v>109</v>
      </c>
      <c r="C482" s="287" t="s">
        <v>101</v>
      </c>
      <c r="D482" s="287" t="s">
        <v>636</v>
      </c>
      <c r="E482" s="287"/>
      <c r="F482" s="288">
        <f t="shared" si="140"/>
        <v>1000</v>
      </c>
      <c r="G482" s="346"/>
      <c r="H482" s="347">
        <f xml:space="preserve"> H487</f>
        <v>0</v>
      </c>
      <c r="I482" s="347">
        <f xml:space="preserve"> I487</f>
        <v>0</v>
      </c>
      <c r="J482" s="347">
        <f xml:space="preserve"> J487</f>
        <v>0</v>
      </c>
      <c r="K482" s="288">
        <f t="shared" si="141"/>
        <v>2000</v>
      </c>
      <c r="L482" s="288">
        <f t="shared" si="141"/>
        <v>2000</v>
      </c>
    </row>
    <row r="483" spans="1:12" ht="63.75" x14ac:dyDescent="0.25">
      <c r="A483" s="301" t="s">
        <v>653</v>
      </c>
      <c r="B483" s="287" t="s">
        <v>109</v>
      </c>
      <c r="C483" s="287" t="s">
        <v>101</v>
      </c>
      <c r="D483" s="287" t="s">
        <v>637</v>
      </c>
      <c r="E483" s="287"/>
      <c r="F483" s="288">
        <f t="shared" si="140"/>
        <v>1000</v>
      </c>
      <c r="G483" s="330"/>
      <c r="H483" s="288">
        <f>H487</f>
        <v>0</v>
      </c>
      <c r="I483" s="288">
        <f>I487</f>
        <v>0</v>
      </c>
      <c r="J483" s="288">
        <f>J487</f>
        <v>0</v>
      </c>
      <c r="K483" s="288">
        <f t="shared" si="141"/>
        <v>2000</v>
      </c>
      <c r="L483" s="288">
        <f t="shared" si="141"/>
        <v>2000</v>
      </c>
    </row>
    <row r="484" spans="1:12" ht="25.5" x14ac:dyDescent="0.25">
      <c r="A484" s="299" t="s">
        <v>466</v>
      </c>
      <c r="B484" s="287" t="s">
        <v>109</v>
      </c>
      <c r="C484" s="287" t="s">
        <v>101</v>
      </c>
      <c r="D484" s="287" t="s">
        <v>637</v>
      </c>
      <c r="E484" s="287" t="s">
        <v>239</v>
      </c>
      <c r="F484" s="288">
        <f t="shared" si="140"/>
        <v>1000</v>
      </c>
      <c r="G484" s="330"/>
      <c r="H484" s="288"/>
      <c r="I484" s="288"/>
      <c r="J484" s="288"/>
      <c r="K484" s="288">
        <f t="shared" si="141"/>
        <v>2000</v>
      </c>
      <c r="L484" s="288">
        <f t="shared" si="141"/>
        <v>2000</v>
      </c>
    </row>
    <row r="485" spans="1:12" ht="25.5" hidden="1" x14ac:dyDescent="0.25">
      <c r="A485" s="299" t="s">
        <v>467</v>
      </c>
      <c r="B485" s="287" t="s">
        <v>109</v>
      </c>
      <c r="C485" s="287" t="s">
        <v>101</v>
      </c>
      <c r="D485" s="287" t="s">
        <v>637</v>
      </c>
      <c r="E485" s="287" t="s">
        <v>468</v>
      </c>
      <c r="F485" s="288">
        <f t="shared" si="140"/>
        <v>1000</v>
      </c>
      <c r="G485" s="330"/>
      <c r="H485" s="288"/>
      <c r="I485" s="288"/>
      <c r="J485" s="288"/>
      <c r="K485" s="288">
        <f t="shared" si="141"/>
        <v>2000</v>
      </c>
      <c r="L485" s="288">
        <f t="shared" si="141"/>
        <v>2000</v>
      </c>
    </row>
    <row r="486" spans="1:12" ht="15" x14ac:dyDescent="0.25">
      <c r="A486" s="290" t="s">
        <v>425</v>
      </c>
      <c r="B486" s="287" t="s">
        <v>109</v>
      </c>
      <c r="C486" s="287" t="s">
        <v>101</v>
      </c>
      <c r="D486" s="287" t="s">
        <v>637</v>
      </c>
      <c r="E486" s="287" t="s">
        <v>426</v>
      </c>
      <c r="F486" s="288">
        <v>1000</v>
      </c>
      <c r="G486" s="330"/>
      <c r="H486" s="288"/>
      <c r="I486" s="288"/>
      <c r="J486" s="288"/>
      <c r="K486" s="288">
        <f t="shared" si="141"/>
        <v>2000</v>
      </c>
      <c r="L486" s="288">
        <f t="shared" si="141"/>
        <v>2000</v>
      </c>
    </row>
    <row r="487" spans="1:12" ht="15" hidden="1" x14ac:dyDescent="0.25">
      <c r="A487" s="293" t="s">
        <v>437</v>
      </c>
      <c r="B487" s="281" t="s">
        <v>109</v>
      </c>
      <c r="C487" s="287" t="s">
        <v>101</v>
      </c>
      <c r="D487" s="287" t="s">
        <v>637</v>
      </c>
      <c r="E487" s="287" t="s">
        <v>426</v>
      </c>
      <c r="F487" s="288">
        <v>2000</v>
      </c>
      <c r="G487" s="345"/>
      <c r="H487" s="288"/>
      <c r="I487" s="288"/>
      <c r="J487" s="288"/>
      <c r="K487" s="288">
        <v>2000</v>
      </c>
      <c r="L487" s="288">
        <v>2000</v>
      </c>
    </row>
    <row r="488" spans="1:12" ht="15" x14ac:dyDescent="0.25">
      <c r="A488" s="289" t="s">
        <v>638</v>
      </c>
      <c r="B488" s="324"/>
      <c r="C488" s="325"/>
      <c r="D488" s="325"/>
      <c r="E488" s="325"/>
      <c r="F488" s="326">
        <f>F478+F470+F368+F328+F248+F160+F111+F90+F12+F321</f>
        <v>20074870.079999998</v>
      </c>
      <c r="G488" s="345"/>
      <c r="H488" s="326" t="e">
        <f>H12+H90+H111+H368+H160+H248+H478</f>
        <v>#REF!</v>
      </c>
      <c r="I488" s="326" t="e">
        <f>I12+I90+I111+I368+I160+I248+I478</f>
        <v>#REF!</v>
      </c>
      <c r="J488" s="326" t="e">
        <f>J12+J90+J111+J368+J160+J248+J478</f>
        <v>#REF!</v>
      </c>
      <c r="K488" s="326" t="e">
        <f>K478+K470+K368+K328+K248+K160+K111+K90+K12</f>
        <v>#REF!</v>
      </c>
      <c r="L488" s="326" t="e">
        <f>L478+L470+L368+L328+L248+L160+L111+L90+L12</f>
        <v>#REF!</v>
      </c>
    </row>
    <row r="491" spans="1:12" x14ac:dyDescent="0.25">
      <c r="A491" s="215" t="s">
        <v>202</v>
      </c>
      <c r="F491" s="19" t="s">
        <v>203</v>
      </c>
      <c r="K491" s="19" t="s">
        <v>203</v>
      </c>
    </row>
  </sheetData>
  <mergeCells count="14">
    <mergeCell ref="B2:F2"/>
    <mergeCell ref="A3:F3"/>
    <mergeCell ref="C4:F4"/>
    <mergeCell ref="B9:E9"/>
    <mergeCell ref="H9:H10"/>
    <mergeCell ref="A7:E7"/>
    <mergeCell ref="A6:E6"/>
    <mergeCell ref="A9:A10"/>
    <mergeCell ref="I9:I10"/>
    <mergeCell ref="J9:J10"/>
    <mergeCell ref="K9:K10"/>
    <mergeCell ref="L9:L10"/>
    <mergeCell ref="F9:F10"/>
    <mergeCell ref="G9:G10"/>
  </mergeCells>
  <phoneticPr fontId="15" type="noConversion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10</vt:i4>
      </vt:variant>
    </vt:vector>
  </HeadingPairs>
  <TitlesOfParts>
    <vt:vector size="22" baseType="lpstr">
      <vt:lpstr>приложение 1 </vt:lpstr>
      <vt:lpstr>Приложение 2</vt:lpstr>
      <vt:lpstr>Пр 3 </vt:lpstr>
      <vt:lpstr>ПР4</vt:lpstr>
      <vt:lpstr>Пр5 </vt:lpstr>
      <vt:lpstr>Пр 6</vt:lpstr>
      <vt:lpstr>ПР7</vt:lpstr>
      <vt:lpstr>пр 8</vt:lpstr>
      <vt:lpstr>ПР 9</vt:lpstr>
      <vt:lpstr>ПР 10</vt:lpstr>
      <vt:lpstr>ПР 11</vt:lpstr>
      <vt:lpstr>приложение12</vt:lpstr>
      <vt:lpstr>'ПР 10'!Область_печати</vt:lpstr>
      <vt:lpstr>'ПР 11'!Область_печати</vt:lpstr>
      <vt:lpstr>'Пр 3 '!Область_печати</vt:lpstr>
      <vt:lpstr>'пр 8'!Область_печати</vt:lpstr>
      <vt:lpstr>'ПР 9'!Область_печати</vt:lpstr>
      <vt:lpstr>ПР4!Область_печати</vt:lpstr>
      <vt:lpstr>ПР7!Область_печати</vt:lpstr>
      <vt:lpstr>'приложение 1 '!Область_печати</vt:lpstr>
      <vt:lpstr>'Приложение 2'!Область_печати</vt:lpstr>
      <vt:lpstr>приложение12!Область_печати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2022-02-19T08:12:24Z</dcterms:modified>
</cp:coreProperties>
</file>